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8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<sst xmlns="http://schemas.openxmlformats.org/spreadsheetml/2006/main" count="5049" uniqueCount="848">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</sst>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80" fontId="19" fillId="34" borderId="11" xfId="49" applyNumberFormat="1" applyFont="1" applyFill="1" applyBorder="1" applyAlignment="1" applyProtection="1">
      <alignment/>
      <protection/>
    </xf>
    <xf numFmtId="180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80" fontId="19" fillId="11" borderId="11" xfId="49" applyNumberFormat="1" applyFont="1" applyFill="1" applyBorder="1" applyAlignment="1" applyProtection="1">
      <alignment/>
      <protection/>
    </xf>
    <xf numFmtId="180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80" fontId="19" fillId="38" borderId="11" xfId="49" applyNumberFormat="1" applyFont="1" applyFill="1" applyBorder="1" applyAlignment="1" applyProtection="1">
      <alignment/>
      <protection/>
    </xf>
    <xf numFmtId="180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80" fontId="19" fillId="9" borderId="11" xfId="49" applyNumberFormat="1" applyFont="1" applyFill="1" applyBorder="1" applyAlignment="1" applyProtection="1">
      <alignment/>
      <protection/>
    </xf>
    <xf numFmtId="180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80" fontId="19" fillId="13" borderId="11" xfId="49" applyNumberFormat="1" applyFont="1" applyFill="1" applyBorder="1" applyAlignment="1" applyProtection="1">
      <alignment/>
      <protection/>
    </xf>
    <xf numFmtId="180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80" fontId="19" fillId="40" borderId="11" xfId="49" applyNumberFormat="1" applyFont="1" applyFill="1" applyBorder="1" applyAlignment="1" applyProtection="1">
      <alignment/>
      <protection/>
    </xf>
    <xf numFmtId="180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80" fontId="19" fillId="41" borderId="11" xfId="49" applyNumberFormat="1" applyFont="1" applyFill="1" applyBorder="1" applyAlignment="1" applyProtection="1">
      <alignment/>
      <protection/>
    </xf>
    <xf numFmtId="180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80" fontId="19" fillId="42" borderId="11" xfId="49" applyNumberFormat="1" applyFont="1" applyFill="1" applyBorder="1" applyAlignment="1" applyProtection="1">
      <alignment/>
      <protection/>
    </xf>
    <xf numFmtId="180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80" fontId="19" fillId="39" borderId="11" xfId="49" applyNumberFormat="1" applyFont="1" applyFill="1" applyBorder="1" applyAlignment="1" applyProtection="1">
      <alignment/>
      <protection/>
    </xf>
    <xf numFmtId="180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80" fontId="19" fillId="32" borderId="11" xfId="49" applyNumberFormat="1" applyFont="1" applyFill="1" applyBorder="1" applyAlignment="1" applyProtection="1">
      <alignment/>
      <protection/>
    </xf>
    <xf numFmtId="180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80" fontId="19" fillId="2" borderId="11" xfId="49" applyNumberFormat="1" applyFont="1" applyFill="1" applyBorder="1" applyAlignment="1" applyProtection="1">
      <alignment/>
      <protection/>
    </xf>
    <xf numFmtId="180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80" fontId="19" fillId="43" borderId="11" xfId="49" applyNumberFormat="1" applyFont="1" applyFill="1" applyBorder="1" applyAlignment="1" applyProtection="1">
      <alignment/>
      <protection/>
    </xf>
    <xf numFmtId="180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16" borderId="15" xfId="0" applyFont="1" applyFill="1" applyBorder="1" applyAlignment="1">
      <alignment horizontal="left"/>
    </xf>
    <xf numFmtId="0" fontId="18" fillId="16" borderId="69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3" fontId="18" fillId="34" borderId="70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70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1" xfId="0" applyFont="1" applyFill="1" applyBorder="1" applyAlignment="1">
      <alignment horizontal="center" vertic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2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11" fillId="34" borderId="64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69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wrapText="1"/>
      <protection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wrapText="1"/>
      <protection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18" fillId="37" borderId="69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3" fontId="18" fillId="11" borderId="70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 vertical="center"/>
    </xf>
    <xf numFmtId="0" fontId="18" fillId="11" borderId="70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69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2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1" fillId="11" borderId="64" xfId="0" applyFont="1" applyFill="1" applyBorder="1" applyAlignment="1">
      <alignment horizontal="center"/>
    </xf>
    <xf numFmtId="0" fontId="11" fillId="11" borderId="70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3" fontId="18" fillId="38" borderId="70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64" xfId="0" applyFont="1" applyFill="1" applyBorder="1" applyAlignment="1">
      <alignment horizontal="center" vertical="center"/>
    </xf>
    <xf numFmtId="0" fontId="18" fillId="38" borderId="7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69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2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1" fillId="38" borderId="64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1" xfId="0" applyFont="1" applyFill="1" applyBorder="1" applyAlignment="1">
      <alignment horizontal="center" vertical="center"/>
    </xf>
    <xf numFmtId="3" fontId="18" fillId="9" borderId="70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64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2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1" fillId="9" borderId="64" xfId="0" applyFont="1" applyFill="1" applyBorder="1" applyAlignment="1">
      <alignment horizontal="center"/>
    </xf>
    <xf numFmtId="0" fontId="11" fillId="9" borderId="70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1" xfId="0" applyFont="1" applyFill="1" applyBorder="1" applyAlignment="1">
      <alignment horizontal="center" vertical="center"/>
    </xf>
    <xf numFmtId="3" fontId="18" fillId="13" borderId="70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64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69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2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1" fillId="13" borderId="64" xfId="0" applyFont="1" applyFill="1" applyBorder="1" applyAlignment="1">
      <alignment horizontal="center"/>
    </xf>
    <xf numFmtId="0" fontId="11" fillId="13" borderId="70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1" xfId="0" applyFont="1" applyFill="1" applyBorder="1" applyAlignment="1">
      <alignment horizontal="center" vertical="center"/>
    </xf>
    <xf numFmtId="3" fontId="18" fillId="40" borderId="70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64" xfId="0" applyFont="1" applyFill="1" applyBorder="1" applyAlignment="1">
      <alignment horizontal="center" vertical="center"/>
    </xf>
    <xf numFmtId="0" fontId="18" fillId="40" borderId="70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69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2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1" fillId="40" borderId="64" xfId="0" applyFont="1" applyFill="1" applyBorder="1" applyAlignment="1">
      <alignment horizontal="center"/>
    </xf>
    <xf numFmtId="0" fontId="11" fillId="40" borderId="7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1" xfId="0" applyFont="1" applyFill="1" applyBorder="1" applyAlignment="1">
      <alignment horizontal="center" vertical="center"/>
    </xf>
    <xf numFmtId="3" fontId="18" fillId="41" borderId="70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64" xfId="0" applyFont="1" applyFill="1" applyBorder="1" applyAlignment="1">
      <alignment horizontal="center" vertical="center"/>
    </xf>
    <xf numFmtId="0" fontId="18" fillId="41" borderId="70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69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2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1" fillId="41" borderId="64" xfId="0" applyFont="1" applyFill="1" applyBorder="1" applyAlignment="1">
      <alignment horizontal="center"/>
    </xf>
    <xf numFmtId="0" fontId="11" fillId="41" borderId="70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1" xfId="0" applyFont="1" applyFill="1" applyBorder="1" applyAlignment="1">
      <alignment horizontal="center" vertical="center"/>
    </xf>
    <xf numFmtId="3" fontId="18" fillId="42" borderId="70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64" xfId="0" applyFont="1" applyFill="1" applyBorder="1" applyAlignment="1">
      <alignment horizontal="center" vertical="center"/>
    </xf>
    <xf numFmtId="0" fontId="18" fillId="42" borderId="70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69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2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1" fillId="42" borderId="64" xfId="0" applyFont="1" applyFill="1" applyBorder="1" applyAlignment="1">
      <alignment horizontal="center"/>
    </xf>
    <xf numFmtId="0" fontId="11" fillId="42" borderId="70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1" xfId="0" applyFont="1" applyFill="1" applyBorder="1" applyAlignment="1">
      <alignment horizontal="center" vertical="center"/>
    </xf>
    <xf numFmtId="3" fontId="18" fillId="39" borderId="70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64" xfId="0" applyFont="1" applyFill="1" applyBorder="1" applyAlignment="1">
      <alignment horizontal="center" vertical="center"/>
    </xf>
    <xf numFmtId="0" fontId="18" fillId="39" borderId="70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69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2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1" fillId="39" borderId="64" xfId="0" applyFont="1" applyFill="1" applyBorder="1" applyAlignment="1">
      <alignment horizontal="center"/>
    </xf>
    <xf numFmtId="0" fontId="11" fillId="39" borderId="70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1" xfId="0" applyFont="1" applyFill="1" applyBorder="1" applyAlignment="1">
      <alignment horizontal="center" vertical="center"/>
    </xf>
    <xf numFmtId="3" fontId="18" fillId="32" borderId="70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2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1" fillId="32" borderId="64" xfId="0" applyFont="1" applyFill="1" applyBorder="1" applyAlignment="1">
      <alignment horizontal="center"/>
    </xf>
    <xf numFmtId="0" fontId="11" fillId="32" borderId="70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3" fontId="18" fillId="2" borderId="70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1" fillId="2" borderId="64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1" xfId="0" applyFont="1" applyFill="1" applyBorder="1" applyAlignment="1">
      <alignment horizontal="center" vertical="center"/>
    </xf>
    <xf numFmtId="3" fontId="18" fillId="43" borderId="70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0" fontId="18" fillId="43" borderId="64" xfId="0" applyFont="1" applyFill="1" applyBorder="1" applyAlignment="1">
      <alignment horizontal="center" vertical="center"/>
    </xf>
    <xf numFmtId="0" fontId="18" fillId="43" borderId="70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69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2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1" fillId="43" borderId="64" xfId="0" applyFont="1" applyFill="1" applyBorder="1" applyAlignment="1">
      <alignment horizontal="center"/>
    </xf>
    <xf numFmtId="0" fontId="11" fillId="43" borderId="70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90" fillId="44" borderId="64" xfId="0" applyFont="1" applyFill="1" applyBorder="1" applyAlignment="1">
      <alignment horizontal="center"/>
    </xf>
    <xf numFmtId="0" fontId="90" fillId="44" borderId="70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91" fillId="44" borderId="69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3" fontId="91" fillId="44" borderId="70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0" fontId="91" fillId="44" borderId="64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2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1" xfId="0" applyFont="1" applyFill="1" applyBorder="1" applyAlignment="1">
      <alignment horizontal="center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0" fontId="93" fillId="11" borderId="64" xfId="0" applyFont="1" applyFill="1" applyBorder="1" applyAlignment="1">
      <alignment horizontal="center"/>
    </xf>
    <xf numFmtId="0" fontId="93" fillId="11" borderId="70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11" borderId="69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3" fontId="86" fillId="11" borderId="70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0" fontId="86" fillId="11" borderId="64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2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1" xfId="0" applyFont="1" applyFill="1" applyBorder="1" applyAlignment="1">
      <alignment horizontal="center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70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48" borderId="69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3" fontId="86" fillId="48" borderId="70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0" fontId="86" fillId="48" borderId="64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2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1" xfId="0" applyFont="1" applyFill="1" applyBorder="1" applyAlignment="1">
      <alignment horizontal="center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70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86" fillId="39" borderId="69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3" fontId="86" fillId="39" borderId="70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0" fontId="86" fillId="39" borderId="64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2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1" xfId="0" applyFont="1" applyFill="1" applyBorder="1" applyAlignment="1">
      <alignment horizontal="center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70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  <xf numFmtId="0" fontId="91" fillId="49" borderId="69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3" fontId="91" fillId="49" borderId="70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0" fontId="91" fillId="49" borderId="64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2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1" xfId="0" applyFont="1" applyFill="1" applyBorder="1" applyAlignment="1">
      <alignment horizontal="center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2018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1169</v>
      </c>
      <c r="I2" s="1014">
        <f>VLOOKUP(I$1,Enero!$A$13:$D$50,4,0)</f>
        <v>911</v>
      </c>
      <c r="J2" s="1014">
        <f>VLOOKUP(J$1,Enero!$A$13:$D$50,4,0)</f>
        <v>594</v>
      </c>
      <c r="K2" s="1014">
        <f>VLOOKUP(K$1,Enero!$A$13:$D$50,4,0)</f>
        <v>574</v>
      </c>
      <c r="L2" s="1014">
        <f>VLOOKUP(L$1,Enero!$A$13:$D$50,4,0)</f>
        <v>251</v>
      </c>
      <c r="M2" s="1014">
        <f>VLOOKUP(M$1,Enero!$A$13:$D$50,4,0)</f>
        <v>0</v>
      </c>
      <c r="N2" s="1014">
        <f>VLOOKUP(N$1,Enero!$A$13:$D$50,4,0)</f>
        <v>271</v>
      </c>
      <c r="O2" s="1014">
        <f>VLOOKUP(O$1,Enero!$A$13:$D$50,4,0)</f>
        <v>112</v>
      </c>
      <c r="P2" s="1014">
        <f>VLOOKUP(P$1,Enero!$A$13:$D$50,4,0)</f>
        <v>146</v>
      </c>
      <c r="Q2" s="1014">
        <f>VLOOKUP(Q$1,Enero!$A$13:$D$50,4,0)</f>
        <v>85</v>
      </c>
      <c r="R2" s="1014">
        <f>VLOOKUP(R$1,Enero!$A$13:$D$50,4,0)</f>
        <v>435</v>
      </c>
      <c r="S2" s="1014">
        <f>VLOOKUP(S$1,Enero!$A$13:$D$50,4,0)</f>
        <v>141</v>
      </c>
      <c r="T2" s="1014">
        <f>VLOOKUP(T$1,Enero!$A$13:$D$50,4,0)</f>
        <v>48</v>
      </c>
      <c r="U2" s="1014">
        <f>VLOOKUP(U$1,Enero!$A$13:$D$50,4,0)</f>
        <v>15</v>
      </c>
      <c r="V2" s="1014">
        <f>VLOOKUP(V$1,Enero!$A$13:$D$50,4,0)</f>
        <v>34</v>
      </c>
      <c r="W2" s="1014">
        <f>VLOOKUP(W$1,Enero!$A$13:$D$50,4,0)</f>
        <v>0</v>
      </c>
      <c r="X2" s="1014">
        <f>VLOOKUP(X$1,Enero!$A$13:$D$50,4,0)</f>
        <v>216</v>
      </c>
      <c r="Y2" s="1014">
        <f>VLOOKUP(Y$1,Enero!$A$13:$D$50,4,0)</f>
        <v>214</v>
      </c>
      <c r="Z2" s="1014">
        <f>VLOOKUP(Z$1,Enero!$A$13:$D$50,4,0)</f>
        <v>56</v>
      </c>
      <c r="AA2" s="1014">
        <f>VLOOKUP(AA$1,Enero!$A$13:$D$50,4,0)</f>
        <v>224</v>
      </c>
      <c r="AB2" s="1014">
        <f>VLOOKUP(AB$1,Enero!$A$13:$D$50,4,0)</f>
        <v>249</v>
      </c>
      <c r="AC2" s="1014">
        <f>VLOOKUP(AC$1,Enero!$A$13:$D$50,4,0)</f>
        <v>273</v>
      </c>
      <c r="AD2" s="1014">
        <f>VLOOKUP(AD$1,Enero!$A$13:$D$50,4,0)</f>
        <v>213</v>
      </c>
      <c r="AE2" s="1014">
        <f>VLOOKUP(AE$1,Enero!$A$13:$D$50,4,0)</f>
        <v>166</v>
      </c>
      <c r="AF2" s="1014">
        <f>VLOOKUP(AF$1,Enero!$A$13:$D$50,4,0)</f>
        <v>243</v>
      </c>
      <c r="AG2" s="1014">
        <f>VLOOKUP(AG$1,Enero!$A$13:$D$50,4,0)</f>
        <v>52</v>
      </c>
      <c r="AH2" s="1014">
        <f>VLOOKUP(AH$1,Enero!$A$13:$D$50,4,0)</f>
        <v>2</v>
      </c>
      <c r="AI2" s="1014">
        <f>VLOOKUP(AI$1,Enero!$A$13:$D$50,4,0)</f>
        <v>201</v>
      </c>
      <c r="AJ2" s="1014">
        <f>VLOOKUP(AJ$1,Enero!$A$13:$D$50,4,0)</f>
        <v>0</v>
      </c>
      <c r="AK2" s="1014">
        <f>VLOOKUP(AK$1,Enero!$A$13:$D$50,4,0)</f>
        <v>54</v>
      </c>
      <c r="AL2" s="1014">
        <f>VLOOKUP(AL$1,Enero!$A$13:$D$50,4,0)</f>
        <v>0</v>
      </c>
      <c r="AM2" s="1014">
        <f>VLOOKUP(AM$1,Enero!$A$13:$D$50,4,0)</f>
        <v>249</v>
      </c>
      <c r="AN2" s="1014">
        <f>VLOOKUP(AN$1,Enero!$A$13:$D$52,4,0)</f>
        <v>8249</v>
      </c>
      <c r="AO2" s="1014">
        <f>VLOOKUP(AO$1,Enero!$F$13:$L$34,7,0)</f>
        <v>328</v>
      </c>
      <c r="AP2" s="1014">
        <f>VLOOKUP(AP$1,Enero!$F$13:$L$34,7,0)</f>
        <v>2629</v>
      </c>
      <c r="AQ2" s="1014">
        <f>VLOOKUP(AQ$1,Enero!$F$13:$L$34,7,0)</f>
        <v>1047</v>
      </c>
      <c r="AR2" s="1014">
        <f>VLOOKUP(AR$1,Enero!$F$13:$L$34,7,0)</f>
        <v>0</v>
      </c>
      <c r="AS2" s="1014">
        <f>VLOOKUP(AS$1,Enero!$F$13:$L$34,7,0)</f>
        <v>0</v>
      </c>
      <c r="AT2" s="1014">
        <f>VLOOKUP(AT$1,Enero!$F$13:$L$34,7,0)</f>
        <v>185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82</v>
      </c>
      <c r="AX2" s="1014">
        <f>VLOOKUP(AX$1,Enero!$F$13:$L$34,7,0)</f>
        <v>731</v>
      </c>
      <c r="AY2" s="1014">
        <f>VLOOKUP(AY$1,Enero!$F$13:$L$34,7,0)</f>
        <v>61</v>
      </c>
      <c r="AZ2" s="1014">
        <f>VLOOKUP(AZ$1,Enero!$F$13:$L$34,7,0)</f>
        <v>0</v>
      </c>
      <c r="BA2" s="1014">
        <f>VLOOKUP(BA$1,Enero!$F$13:$L$34,7,0)</f>
        <v>18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180</v>
      </c>
      <c r="BF2" s="1014">
        <f>VLOOKUP(BF$1,Enero!$F$13:$L$34,7,0)</f>
        <v>17</v>
      </c>
      <c r="BG2" s="1014">
        <f>VLOOKUP(BG$1,Enero!$F$13:$L$34,7,0)</f>
        <v>5822</v>
      </c>
      <c r="BH2" s="1014">
        <f>VLOOKUP(BH$1,Enero!$F$13:$L$34,7,0)</f>
        <v>167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0</v>
      </c>
      <c r="BL2" s="1014">
        <f>VLOOKUP(BL$1,Enero!$F$35:$L$40,7,0)</f>
        <v>101</v>
      </c>
      <c r="BM2" s="1014">
        <f>VLOOKUP(BM$1,Enero!$F$35:$L$40,7,0)</f>
        <v>134</v>
      </c>
      <c r="BN2" s="1014">
        <f>VLOOKUP(BN$1,Enero!$F$35:$L$40,7,0)</f>
        <v>0</v>
      </c>
      <c r="BO2" s="1014">
        <f>VLOOKUP(BO$1,Enero!$F$35:$L$40,7,0)</f>
        <v>1</v>
      </c>
      <c r="BP2" s="1014">
        <f>VLOOKUP(BP$1,Enero!$F$35:$L$40,7,0)</f>
        <v>800</v>
      </c>
      <c r="BQ2" s="1014">
        <f>VLOOKUP(BQ$1,Enero!$F$47:$L$57,7,0)</f>
        <v>0</v>
      </c>
      <c r="BR2" s="1014">
        <f>VLOOKUP(BR$1,Enero!$F$47:$L$57,7,0)</f>
        <v>6</v>
      </c>
      <c r="BS2" s="1014">
        <f>VLOOKUP(BS$1,Enero!$F$47:$L$57,7,0)</f>
        <v>74</v>
      </c>
      <c r="BT2" s="1014">
        <f>VLOOKUP(BT$1,Enero!$F$47:$L$57,7,0)</f>
        <v>4</v>
      </c>
      <c r="BU2" s="1014">
        <f>VLOOKUP(BU$1,Enero!$F$47:$L$57,7,0)</f>
        <v>0</v>
      </c>
      <c r="BV2" s="1014">
        <f>VLOOKUP(BV$1,Enero!$F$47:$L$57,7,0)</f>
        <v>91</v>
      </c>
      <c r="BW2" s="1014">
        <f>VLOOKUP(BW$1,Enero!$F$47:$L$57,7,0)</f>
        <v>8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1</v>
      </c>
      <c r="CB2" s="1014">
        <f>VLOOKUP(Data!CB$1,Enero!A66:F86,2,0)</f>
        <v>783</v>
      </c>
      <c r="CC2" s="1014">
        <f>VLOOKUP(Data!CC$1,Enero!$A$66:$E$86,3,0)</f>
        <v>731</v>
      </c>
      <c r="CD2" s="1014">
        <f>VLOOKUP(Data!CD$1,Enero!A66:H86,8,0)</f>
        <v>133</v>
      </c>
      <c r="CE2" s="1014">
        <f>VLOOKUP(Data!CE$1,Enero!$A$66:$E$86,4,0)</f>
        <v>3</v>
      </c>
      <c r="CF2" s="1014">
        <f>VLOOKUP(Data!CF$1,Enero!$A$66:$E$86,5,0)</f>
        <v>22</v>
      </c>
      <c r="CG2" s="1014">
        <f>Enero!$C$91</f>
        <v>1</v>
      </c>
      <c r="CH2" s="1014">
        <f>Enero!$D$91</f>
        <v>17</v>
      </c>
      <c r="CI2" s="1014">
        <f>Enero!$E$91</f>
        <v>22</v>
      </c>
      <c r="CJ2" s="1014">
        <f>Enero!$F$91</f>
        <v>15</v>
      </c>
      <c r="CK2" s="1014">
        <f>Enero!$G$91</f>
        <v>5</v>
      </c>
      <c r="CL2" s="1014">
        <f>Enero!$H$91</f>
        <v>2</v>
      </c>
      <c r="CM2" s="1014">
        <f>Enero!$I$91</f>
        <v>0</v>
      </c>
      <c r="CN2" s="1014">
        <f>Enero!$J$91</f>
        <v>0</v>
      </c>
      <c r="CO2" s="1014">
        <f>Enero!C92</f>
        <v>2</v>
      </c>
      <c r="CP2" s="1014">
        <f>Enero!D92</f>
        <v>22</v>
      </c>
      <c r="CQ2" s="1014">
        <f>Enero!E92</f>
        <v>49</v>
      </c>
      <c r="CR2" s="1014">
        <f>Enero!$F$92</f>
        <v>31</v>
      </c>
      <c r="CS2" s="1014">
        <f>Enero!$G$92</f>
        <v>20</v>
      </c>
      <c r="CT2" s="1014">
        <f>Enero!$H$92</f>
        <v>8</v>
      </c>
      <c r="CU2" s="1014">
        <f>Enero!$I$92</f>
        <v>3</v>
      </c>
      <c r="CV2" s="1014">
        <f>Enero!$J$92</f>
        <v>1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2</v>
      </c>
      <c r="DA2" s="1014">
        <f>Enero!$G$94</f>
        <v>1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3</v>
      </c>
      <c r="DF2" s="1014">
        <f>Enero!$D$95</f>
        <v>39</v>
      </c>
      <c r="DG2" s="1014">
        <f>Enero!$E$95</f>
        <v>71</v>
      </c>
      <c r="DH2" s="1014">
        <f>Enero!$F$95</f>
        <v>46</v>
      </c>
      <c r="DI2" s="1014">
        <f>Enero!$G$95</f>
        <v>25</v>
      </c>
      <c r="DJ2" s="1014">
        <f>Enero!$H$95</f>
        <v>10</v>
      </c>
      <c r="DK2" s="1014">
        <f>Enero!$I$95</f>
        <v>3</v>
      </c>
      <c r="DL2" s="1014">
        <f>Enero!$J$95</f>
        <v>1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0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4</v>
      </c>
      <c r="DW2" s="1014">
        <f>Enero!$E$98</f>
        <v>8</v>
      </c>
      <c r="DX2" s="1014">
        <f>Enero!$F$98</f>
        <v>1</v>
      </c>
      <c r="DY2" s="1014">
        <f>Enero!$G$98</f>
        <v>9</v>
      </c>
      <c r="DZ2" s="1014">
        <f>Enero!$H$98</f>
        <v>1</v>
      </c>
      <c r="EA2" s="1014">
        <f>Enero!$I$98</f>
        <v>1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1</v>
      </c>
      <c r="EF2" s="1014">
        <f>Enero!$F$99</f>
        <v>6</v>
      </c>
      <c r="EG2" s="1014">
        <f>Enero!$G$99</f>
        <v>3</v>
      </c>
      <c r="EH2" s="1014">
        <f>Enero!$H$99</f>
        <v>2</v>
      </c>
      <c r="EI2" s="1014">
        <f>Enero!$I$99</f>
        <v>0</v>
      </c>
      <c r="EJ2" s="1014">
        <f>Enero!$J$99</f>
        <v>0</v>
      </c>
      <c r="EK2" s="1014">
        <f>VLOOKUP(EK$1,Enero!$A$102:$G$113,6,0)</f>
        <v>1150</v>
      </c>
      <c r="EL2" s="1014">
        <f>VLOOKUP(EL$1,Enero!$A$102:$G$113,6,0)</f>
        <v>2</v>
      </c>
      <c r="EM2" s="1014">
        <f>VLOOKUP(EM$1,Enero!$A$102:$G$113,6,0)</f>
        <v>10</v>
      </c>
      <c r="EN2" s="1014">
        <f>VLOOKUP(EN$1,Enero!$A$102:$G$113,6,0)</f>
        <v>23016418</v>
      </c>
      <c r="EO2" s="1014">
        <f>VLOOKUP(EO$1,Enero!$A$102:$G$113,6,0)</f>
        <v>13846294.54</v>
      </c>
      <c r="EP2" s="1014">
        <f>VLOOKUP(EP$1,Enero!$A$102:$G$113,6,0)</f>
        <v>36862712.54</v>
      </c>
      <c r="EQ2" s="1014">
        <f>VLOOKUP(EQ$1,Enero!$A$102:$G$113,6,0)</f>
        <v>879040.35</v>
      </c>
      <c r="ER2" s="1014">
        <f>VLOOKUP(ER$1,Enero!$A$102:$G$113,6,0)</f>
        <v>6410061.54</v>
      </c>
      <c r="ES2" s="1014">
        <f>VLOOKUP(ES$1,Enero!$A$102:$G$113,6,0)</f>
        <v>233292.05</v>
      </c>
      <c r="ET2" s="1014">
        <f>VLOOKUP(ET$1,Enero!$A$102:$G$113,6,0)</f>
        <v>37442499.58</v>
      </c>
      <c r="EU2" s="1014">
        <f>VLOOKUP(EU$1,Enero!$A$102:$G$113,6,0)</f>
        <v>44964893.519999996</v>
      </c>
      <c r="EV2" s="1014">
        <f>VLOOKUP(EV$1,Enero!$A$102:$G$113,6,0)</f>
        <v>395390541.54</v>
      </c>
      <c r="EW2" s="1014">
        <f>VLOOKUP(EW$1,Enero!$A$13:$D$50,4,0)</f>
        <v>223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349</v>
      </c>
      <c r="FA2" s="1014">
        <f>VLOOKUP(FA$1,Enero!$A$13:$D$50,4,0)</f>
        <v>720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910</v>
      </c>
      <c r="FF2" s="1013">
        <f>COUNTIF(G2:FD2,"&gt;0")</f>
        <v>107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2018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1494</v>
      </c>
      <c r="I3" s="1014">
        <f>VLOOKUP(I$1,Febrero!$A$13:$D$50,4,0)</f>
        <v>887</v>
      </c>
      <c r="J3" s="1014">
        <f>VLOOKUP(J$1,Febrero!$A$13:$D$50,4,0)</f>
        <v>943</v>
      </c>
      <c r="K3" s="1014">
        <f>VLOOKUP(K$1,Febrero!$A$13:$D$50,4,0)</f>
        <v>768</v>
      </c>
      <c r="L3" s="1014">
        <f>VLOOKUP(L$1,Febrero!$A$13:$D$50,4,0)</f>
        <v>348</v>
      </c>
      <c r="M3" s="1014">
        <f>VLOOKUP(M$1,Febrero!$A$13:$D$50,4,0)</f>
        <v>0</v>
      </c>
      <c r="N3" s="1014">
        <f>VLOOKUP(N$1,Febrero!$A$13:$D$50,4,0)</f>
        <v>376</v>
      </c>
      <c r="O3" s="1014">
        <f>VLOOKUP(O$1,Febrero!$A$13:$D$50,4,0)</f>
        <v>208</v>
      </c>
      <c r="P3" s="1014">
        <f>VLOOKUP(P$1,Febrero!$A$13:$D$50,4,0)</f>
        <v>109</v>
      </c>
      <c r="Q3" s="1014">
        <f>VLOOKUP(Q$1,Febrero!$A$13:$D$50,4,0)</f>
        <v>122</v>
      </c>
      <c r="R3" s="1014">
        <f>VLOOKUP(R$1,Febrero!$A$13:$D$50,4,0)</f>
        <v>580</v>
      </c>
      <c r="S3" s="1014">
        <f>VLOOKUP(S$1,Febrero!$A$13:$D$50,4,0)</f>
        <v>231</v>
      </c>
      <c r="T3" s="1014">
        <f>VLOOKUP(T$1,Febrero!$A$13:$D$50,4,0)</f>
        <v>96</v>
      </c>
      <c r="U3" s="1014">
        <f>VLOOKUP(U$1,Febrero!$A$13:$D$50,4,0)</f>
        <v>18</v>
      </c>
      <c r="V3" s="1014">
        <f>VLOOKUP(V$1,Febrero!$A$13:$D$50,4,0)</f>
        <v>53</v>
      </c>
      <c r="W3" s="1014">
        <f>VLOOKUP(W$1,Febrero!$A$13:$D$50,4,0)</f>
        <v>0</v>
      </c>
      <c r="X3" s="1014">
        <f>VLOOKUP(X$1,Febrero!$A$13:$D$50,4,0)</f>
        <v>335</v>
      </c>
      <c r="Y3" s="1014">
        <f>VLOOKUP(Y$1,Febrero!$A$13:$D$50,4,0)</f>
        <v>340</v>
      </c>
      <c r="Z3" s="1014">
        <f>VLOOKUP(Z$1,Febrero!$A$13:$D$50,4,0)</f>
        <v>101</v>
      </c>
      <c r="AA3" s="1014">
        <f>VLOOKUP(AA$1,Febrero!$A$13:$D$50,4,0)</f>
        <v>257</v>
      </c>
      <c r="AB3" s="1014">
        <f>VLOOKUP(AB$1,Febrero!$A$13:$D$50,4,0)</f>
        <v>360</v>
      </c>
      <c r="AC3" s="1014">
        <f>VLOOKUP(AC$1,Febrero!$A$13:$D$50,4,0)</f>
        <v>349</v>
      </c>
      <c r="AD3" s="1014">
        <f>VLOOKUP(AD$1,Febrero!$A$13:$D$50,4,0)</f>
        <v>361</v>
      </c>
      <c r="AE3" s="1014">
        <f>VLOOKUP(AE$1,Febrero!$A$13:$D$50,4,0)</f>
        <v>271</v>
      </c>
      <c r="AF3" s="1014">
        <f>VLOOKUP(AF$1,Febrero!$A$13:$D$50,4,0)</f>
        <v>375</v>
      </c>
      <c r="AG3" s="1014">
        <f>VLOOKUP(AG$1,Febrero!$A$13:$D$50,4,0)</f>
        <v>119</v>
      </c>
      <c r="AH3" s="1014">
        <f>VLOOKUP(AH$1,Febrero!$A$13:$D$50,4,0)</f>
        <v>16</v>
      </c>
      <c r="AI3" s="1014">
        <f>VLOOKUP(AI$1,Febrero!$A$13:$D$50,4,0)</f>
        <v>390</v>
      </c>
      <c r="AJ3" s="1014">
        <f>VLOOKUP(AJ$1,Febrero!$A$13:$D$50,4,0)</f>
        <v>0</v>
      </c>
      <c r="AK3" s="1014">
        <f>VLOOKUP(AK$1,Febrero!$A$13:$D$50,4,0)</f>
        <v>96</v>
      </c>
      <c r="AL3" s="1014">
        <f>VLOOKUP(AL$1,Febrero!$A$13:$D$50,4,0)</f>
        <v>0</v>
      </c>
      <c r="AM3" s="1014">
        <f>VLOOKUP(AM$1,Febrero!$A$13:$D$50,4,0)</f>
        <v>377</v>
      </c>
      <c r="AN3" s="1014">
        <f>VLOOKUP(AN$1,Febrero!$A$13:$D$52,4,0)</f>
        <v>7062</v>
      </c>
      <c r="AO3" s="1014">
        <f>VLOOKUP(AO$1,Febrero!$F$13:$L$34,7,0)</f>
        <v>452</v>
      </c>
      <c r="AP3" s="1014">
        <f>VLOOKUP(AP$1,Febrero!$F$13:$L$34,7,0)</f>
        <v>3227</v>
      </c>
      <c r="AQ3" s="1014">
        <f>VLOOKUP(AQ$1,Febrero!$F$13:$L$34,7,0)</f>
        <v>1393</v>
      </c>
      <c r="AR3" s="1014">
        <f>VLOOKUP(AR$1,Febrero!$F$13:$L$34,7,0)</f>
        <v>0</v>
      </c>
      <c r="AS3" s="1014">
        <f>VLOOKUP(AS$1,Febrero!$F$13:$L$34,7,0)</f>
        <v>0</v>
      </c>
      <c r="AT3" s="1014">
        <f>VLOOKUP(AT$1,Febrero!$F$13:$L$34,7,0)</f>
        <v>209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133</v>
      </c>
      <c r="AX3" s="1014">
        <f>VLOOKUP(AX$1,Febrero!$F$13:$L$34,7,0)</f>
        <v>926</v>
      </c>
      <c r="AY3" s="1014">
        <f>VLOOKUP(AY$1,Febrero!$F$13:$L$34,7,0)</f>
        <v>77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126</v>
      </c>
      <c r="BF3" s="1014">
        <f>VLOOKUP(BF$1,Febrero!$F$13:$L$34,7,0)</f>
        <v>8</v>
      </c>
      <c r="BG3" s="1014">
        <f>VLOOKUP(BG$1,Febrero!$F$13:$L$34,7,0)</f>
        <v>32265</v>
      </c>
      <c r="BH3" s="1014">
        <f>VLOOKUP(BH$1,Febrero!$F$13:$L$34,7,0)</f>
        <v>145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165</v>
      </c>
      <c r="BM3" s="1014">
        <f>VLOOKUP(BM$1,Febrero!$F$35:$L$40,7,0)</f>
        <v>94</v>
      </c>
      <c r="BN3" s="1014">
        <f>VLOOKUP(BN$1,Febrero!$F$35:$L$40,7,0)</f>
        <v>0</v>
      </c>
      <c r="BO3" s="1014">
        <f>VLOOKUP(BO$1,Febrero!$F$35:$L$40,7,0)</f>
        <v>1</v>
      </c>
      <c r="BP3" s="1014">
        <f>VLOOKUP(BP$1,Febrero!$F$35:$L$40,7,0)</f>
        <v>689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69</v>
      </c>
      <c r="BT3" s="1014">
        <f>VLOOKUP(BT$1,Febrero!$F$47:$L$57,7,0)</f>
        <v>4</v>
      </c>
      <c r="BU3" s="1014">
        <f>VLOOKUP(BU$1,Febrero!$F$47:$L$57,7,0)</f>
        <v>0</v>
      </c>
      <c r="BV3" s="1014">
        <f>VLOOKUP(BV$1,Febrero!$F$47:$L$57,7,0)</f>
        <v>98</v>
      </c>
      <c r="BW3" s="1014">
        <f>VLOOKUP(BW$1,Febrero!$F$47:$L$57,7,0)</f>
        <v>5</v>
      </c>
      <c r="BX3" s="1014">
        <f>VLOOKUP(BX$1,Febrero!$F$47:$L$57,7,0)</f>
        <v>2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1</v>
      </c>
      <c r="CB3" s="1014">
        <f>VLOOKUP(Data!CB$1,Febrero!A67:F87,2,0)</f>
        <v>892</v>
      </c>
      <c r="CC3" s="1014">
        <f>VLOOKUP(Data!CC$1,Febrero!$A$66:$E$86,3,0)</f>
        <v>862</v>
      </c>
      <c r="CD3" s="1014">
        <f>VLOOKUP(Data!CD$1,Febrero!A67:H87,8,0)</f>
        <v>133</v>
      </c>
      <c r="CE3" s="1014">
        <f>VLOOKUP(Data!CE$1,Febrero!$A$66:$E$86,4,0)</f>
        <v>4</v>
      </c>
      <c r="CF3" s="1014">
        <f>VLOOKUP(Data!CF$1,Febrero!$A$66:$E$86,5,0)</f>
        <v>23</v>
      </c>
      <c r="CG3" s="1014">
        <f>Febrero!$C$91</f>
        <v>2</v>
      </c>
      <c r="CH3" s="1014">
        <f>Febrero!$D$91</f>
        <v>15</v>
      </c>
      <c r="CI3" s="1014">
        <f>Febrero!$E$91</f>
        <v>18</v>
      </c>
      <c r="CJ3" s="1014">
        <f>Febrero!$F$91</f>
        <v>11</v>
      </c>
      <c r="CK3" s="1014">
        <f>Febrero!$G$91</f>
        <v>9</v>
      </c>
      <c r="CL3" s="1014">
        <f>Febrero!$H$91</f>
        <v>6</v>
      </c>
      <c r="CM3" s="1014">
        <f>Febrero!$I$91</f>
        <v>1</v>
      </c>
      <c r="CN3" s="1014">
        <f>Febrero!$J$91</f>
        <v>0</v>
      </c>
      <c r="CO3" s="1014">
        <f>Febrero!C92</f>
        <v>0</v>
      </c>
      <c r="CP3" s="1014">
        <f>Febrero!D92</f>
        <v>23</v>
      </c>
      <c r="CQ3" s="1014">
        <f>Febrero!E92</f>
        <v>30</v>
      </c>
      <c r="CR3" s="1014">
        <f>Febrero!$F$92</f>
        <v>28</v>
      </c>
      <c r="CS3" s="1014">
        <f>Febrero!$G$92</f>
        <v>14</v>
      </c>
      <c r="CT3" s="1014">
        <f>Febrero!$H$92</f>
        <v>1</v>
      </c>
      <c r="CU3" s="1014">
        <f>Febrero!$I$92</f>
        <v>0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0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2</v>
      </c>
      <c r="DF3" s="1014">
        <f>Febrero!$D$95</f>
        <v>38</v>
      </c>
      <c r="DG3" s="1014">
        <f>Febrero!$E$95</f>
        <v>48</v>
      </c>
      <c r="DH3" s="1014">
        <f>Febrero!$F$95</f>
        <v>38</v>
      </c>
      <c r="DI3" s="1014">
        <f>Febrero!$G$95</f>
        <v>23</v>
      </c>
      <c r="DJ3" s="1014">
        <f>Febrero!$H$95</f>
        <v>7</v>
      </c>
      <c r="DK3" s="1014">
        <f>Febrero!$I$95</f>
        <v>1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0</v>
      </c>
      <c r="DP3" s="1014">
        <f>Febrero!$F$96</f>
        <v>1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7</v>
      </c>
      <c r="DW3" s="1014">
        <f>Febrero!$E$98</f>
        <v>7</v>
      </c>
      <c r="DX3" s="1014">
        <f>Febrero!$F$98</f>
        <v>4</v>
      </c>
      <c r="DY3" s="1014">
        <f>Febrero!$G$98</f>
        <v>4</v>
      </c>
      <c r="DZ3" s="1014">
        <f>Febrero!$H$98</f>
        <v>3</v>
      </c>
      <c r="EA3" s="1014">
        <f>Febrero!$I$98</f>
        <v>0</v>
      </c>
      <c r="EB3" s="1014">
        <f>Febrero!$J$98</f>
        <v>0</v>
      </c>
      <c r="EC3" s="1014">
        <f>Febrero!$C$99</f>
        <v>1</v>
      </c>
      <c r="ED3" s="1014">
        <f>Febrero!$D$99</f>
        <v>4</v>
      </c>
      <c r="EE3" s="1014">
        <f>Febrero!$E$99</f>
        <v>6</v>
      </c>
      <c r="EF3" s="1014">
        <f>Febrero!$F$99</f>
        <v>9</v>
      </c>
      <c r="EG3" s="1014">
        <f>Febrero!$G$99</f>
        <v>1</v>
      </c>
      <c r="EH3" s="1014">
        <f>Febrero!$H$99</f>
        <v>0</v>
      </c>
      <c r="EI3" s="1014">
        <f>Febrero!$I$99</f>
        <v>0</v>
      </c>
      <c r="EJ3" s="1014">
        <f>Febrero!$J$99</f>
        <v>0</v>
      </c>
      <c r="EK3" s="1014">
        <f>VLOOKUP(EK$1,Febrero!$A$102:$G$113,6,0)</f>
        <v>1137</v>
      </c>
      <c r="EL3" s="1014">
        <f>VLOOKUP(EL$1,Febrero!$A$102:$G$113,6,0)</f>
        <v>0</v>
      </c>
      <c r="EM3" s="1014">
        <f>VLOOKUP(EM$1,Febrero!$A$102:$G$113,6,0)</f>
        <v>13</v>
      </c>
      <c r="EN3" s="1014">
        <f>VLOOKUP(EN$1,Febrero!$A$102:$G$113,6,0)</f>
        <v>23016418</v>
      </c>
      <c r="EO3" s="1014">
        <f>VLOOKUP(EO$1,Febrero!$A$102:$G$113,6,0)</f>
        <v>12931822.39</v>
      </c>
      <c r="EP3" s="1014">
        <f>VLOOKUP(EP$1,Febrero!$A$102:$G$113,6,0)</f>
        <v>35948240.39</v>
      </c>
      <c r="EQ3" s="1014">
        <f>VLOOKUP(EQ$1,Febrero!$A$102:$G$113,6,0)</f>
        <v>684148.71</v>
      </c>
      <c r="ER3" s="1014">
        <f>VLOOKUP(ER$1,Febrero!$A$102:$G$113,6,0)</f>
        <v>3937910.08</v>
      </c>
      <c r="ES3" s="1014">
        <f>VLOOKUP(ES$1,Febrero!$A$102:$G$113,6,0)</f>
        <v>814419.31</v>
      </c>
      <c r="ET3" s="1014">
        <f>VLOOKUP(ET$1,Febrero!$A$102:$G$113,6,0)</f>
        <v>29987043.39</v>
      </c>
      <c r="EU3" s="1014">
        <f>VLOOKUP(EU$1,Febrero!$A$102:$G$113,6,0)</f>
        <v>35423521.49</v>
      </c>
      <c r="EV3" s="1014">
        <f>VLOOKUP(EV$1,Febrero!$A$102:$G$113,6,0)</f>
        <v>395763883.62</v>
      </c>
      <c r="EW3" s="1014">
        <f>VLOOKUP(EW$1,Febrero!$A$13:$D$50,4,0)</f>
        <v>364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436</v>
      </c>
      <c r="FA3" s="1014">
        <f>VLOOKUP(FA$1,Febrero!$A$13:$D$50,4,0)</f>
        <v>1082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258</v>
      </c>
      <c r="FF3" s="1013">
        <f aca="true" t="shared" si="0" ref="FF3:FF13">COUNTIF(G3:FD3,"&gt;0")</f>
        <v>104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2018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0</v>
      </c>
      <c r="I4" s="1014">
        <f>VLOOKUP(I$1,Marzo!$A$13:$D$50,4,0)</f>
        <v>0</v>
      </c>
      <c r="J4" s="1014">
        <f>VLOOKUP(J$1,Marzo!$A$13:$D$50,4,0)</f>
        <v>0</v>
      </c>
      <c r="K4" s="1014">
        <f>VLOOKUP(K$1,Marzo!$A$13:$D$50,4,0)</f>
        <v>0</v>
      </c>
      <c r="L4" s="1014">
        <f>VLOOKUP(L$1,Marzo!$A$13:$D$50,4,0)</f>
        <v>0</v>
      </c>
      <c r="M4" s="1014">
        <f>VLOOKUP(M$1,Marzo!$A$13:$D$50,4,0)</f>
        <v>0</v>
      </c>
      <c r="N4" s="1014">
        <f>VLOOKUP(N$1,Marzo!$A$13:$D$50,4,0)</f>
        <v>0</v>
      </c>
      <c r="O4" s="1014">
        <f>VLOOKUP(O$1,Marzo!$A$13:$D$50,4,0)</f>
        <v>0</v>
      </c>
      <c r="P4" s="1014">
        <f>VLOOKUP(P$1,Marzo!$A$13:$D$50,4,0)</f>
        <v>0</v>
      </c>
      <c r="Q4" s="1014">
        <f>VLOOKUP(Q$1,Marzo!$A$13:$D$50,4,0)</f>
        <v>0</v>
      </c>
      <c r="R4" s="1014">
        <f>VLOOKUP(R$1,Marzo!$A$13:$D$50,4,0)</f>
        <v>0</v>
      </c>
      <c r="S4" s="1014">
        <f>VLOOKUP(S$1,Marzo!$A$13:$D$50,4,0)</f>
        <v>0</v>
      </c>
      <c r="T4" s="1014">
        <f>VLOOKUP(T$1,Marzo!$A$13:$D$50,4,0)</f>
        <v>0</v>
      </c>
      <c r="U4" s="1014">
        <f>VLOOKUP(U$1,Marzo!$A$13:$D$50,4,0)</f>
        <v>0</v>
      </c>
      <c r="V4" s="1014">
        <f>VLOOKUP(V$1,Marzo!$A$13:$D$50,4,0)</f>
        <v>0</v>
      </c>
      <c r="W4" s="1014">
        <f>VLOOKUP(W$1,Marzo!$A$13:$D$50,4,0)</f>
        <v>0</v>
      </c>
      <c r="X4" s="1014">
        <f>VLOOKUP(X$1,Marzo!$A$13:$D$50,4,0)</f>
        <v>0</v>
      </c>
      <c r="Y4" s="1014">
        <f>VLOOKUP(Y$1,Marzo!$A$13:$D$50,4,0)</f>
        <v>0</v>
      </c>
      <c r="Z4" s="1014">
        <f>VLOOKUP(Z$1,Marzo!$A$13:$D$50,4,0)</f>
        <v>0</v>
      </c>
      <c r="AA4" s="1014">
        <f>VLOOKUP(AA$1,Marzo!$A$13:$D$50,4,0)</f>
        <v>0</v>
      </c>
      <c r="AB4" s="1014">
        <f>VLOOKUP(AB$1,Marzo!$A$13:$D$50,4,0)</f>
        <v>0</v>
      </c>
      <c r="AC4" s="1014">
        <f>VLOOKUP(AC$1,Marzo!$A$13:$D$50,4,0)</f>
        <v>0</v>
      </c>
      <c r="AD4" s="1014">
        <f>VLOOKUP(AD$1,Marzo!$A$13:$D$50,4,0)</f>
        <v>0</v>
      </c>
      <c r="AE4" s="1014">
        <f>VLOOKUP(AE$1,Marzo!$A$13:$D$50,4,0)</f>
        <v>0</v>
      </c>
      <c r="AF4" s="1014">
        <f>VLOOKUP(AF$1,Marzo!$A$13:$D$50,4,0)</f>
        <v>0</v>
      </c>
      <c r="AG4" s="1014">
        <f>VLOOKUP(AG$1,Marzo!$A$13:$D$50,4,0)</f>
        <v>0</v>
      </c>
      <c r="AH4" s="1014">
        <f>VLOOKUP(AH$1,Marzo!$A$13:$D$50,4,0)</f>
        <v>0</v>
      </c>
      <c r="AI4" s="1014">
        <f>VLOOKUP(AI$1,Marzo!$A$13:$D$50,4,0)</f>
        <v>0</v>
      </c>
      <c r="AJ4" s="1014">
        <f>VLOOKUP(AJ$1,Marzo!$A$13:$D$50,4,0)</f>
        <v>0</v>
      </c>
      <c r="AK4" s="1014">
        <f>VLOOKUP(AK$1,Marzo!$A$13:$D$50,4,0)</f>
        <v>0</v>
      </c>
      <c r="AL4" s="1014">
        <f>VLOOKUP(AL$1,Marzo!$A$13:$D$50,4,0)</f>
        <v>0</v>
      </c>
      <c r="AM4" s="1014">
        <f>VLOOKUP(AM$1,Marzo!$A$13:$D$50,4,0)</f>
        <v>0</v>
      </c>
      <c r="AN4" s="1014">
        <f>VLOOKUP(AN$1,Marzo!$A$13:$D$52,4,0)</f>
        <v>0</v>
      </c>
      <c r="AO4" s="1014">
        <f>VLOOKUP(AO$1,Marzo!$F$13:$L$34,7,0)</f>
        <v>0</v>
      </c>
      <c r="AP4" s="1014">
        <f>VLOOKUP(AP$1,Marzo!$F$13:$L$34,7,0)</f>
        <v>0</v>
      </c>
      <c r="AQ4" s="1014">
        <f>VLOOKUP(AQ$1,Marzo!$F$13:$L$34,7,0)</f>
        <v>0</v>
      </c>
      <c r="AR4" s="1014">
        <f>VLOOKUP(AR$1,Marzo!$F$13:$L$34,7,0)</f>
        <v>0</v>
      </c>
      <c r="AS4" s="1014">
        <f>VLOOKUP(AS$1,Marzo!$F$13:$L$34,7,0)</f>
        <v>0</v>
      </c>
      <c r="AT4" s="1014">
        <f>VLOOKUP(AT$1,Marzo!$F$13:$L$34,7,0)</f>
        <v>0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0</v>
      </c>
      <c r="AX4" s="1014">
        <f>VLOOKUP(AX$1,Marzo!$F$13:$L$34,7,0)</f>
        <v>0</v>
      </c>
      <c r="AY4" s="1014">
        <f>VLOOKUP(AY$1,Marzo!$F$13:$L$34,7,0)</f>
        <v>0</v>
      </c>
      <c r="AZ4" s="1014">
        <f>VLOOKUP(AZ$1,Marzo!$F$13:$L$34,7,0)</f>
        <v>0</v>
      </c>
      <c r="BA4" s="1014">
        <f>VLOOKUP(BA$1,Marzo!$F$13:$L$34,7,0)</f>
        <v>0</v>
      </c>
      <c r="BB4" s="1014">
        <f>VLOOKUP(BB$1,Marzo!$F$13:$L$34,7,0)</f>
        <v>0</v>
      </c>
      <c r="BC4" s="1014">
        <f>VLOOKUP(BC$1,Marzo!$F$13:$L$34,7,0)</f>
        <v>0</v>
      </c>
      <c r="BD4" s="1014">
        <f>VLOOKUP(BD$1,Marzo!$F$13:$L$34,7,0)</f>
        <v>0</v>
      </c>
      <c r="BE4" s="1014">
        <f>VLOOKUP(BE$1,Marzo!$F$13:$L$34,7,0)</f>
        <v>0</v>
      </c>
      <c r="BF4" s="1014">
        <f>VLOOKUP(BF$1,Marzo!$F$13:$L$34,7,0)</f>
        <v>0</v>
      </c>
      <c r="BG4" s="1014">
        <f>VLOOKUP(BG$1,Marzo!$F$13:$L$34,7,0)</f>
        <v>0</v>
      </c>
      <c r="BH4" s="1014">
        <f>VLOOKUP(BH$1,Marzo!$F$13:$L$34,7,0)</f>
        <v>0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0</v>
      </c>
      <c r="BL4" s="1014">
        <f>VLOOKUP(BL$1,Marzo!$F$35:$L$40,7,0)</f>
        <v>0</v>
      </c>
      <c r="BM4" s="1014">
        <f>VLOOKUP(BM$1,Marzo!$F$35:$L$40,7,0)</f>
        <v>0</v>
      </c>
      <c r="BN4" s="1014">
        <f>VLOOKUP(BN$1,Marzo!$F$35:$L$40,7,0)</f>
        <v>0</v>
      </c>
      <c r="BO4" s="1014">
        <f>VLOOKUP(BO$1,Marzo!$F$35:$L$40,7,0)</f>
        <v>0</v>
      </c>
      <c r="BP4" s="1014">
        <f>VLOOKUP(BP$1,Marzo!$F$35:$L$40,7,0)</f>
        <v>0</v>
      </c>
      <c r="BQ4" s="1014">
        <f>VLOOKUP(BQ$1,Marzo!$F$47:$L$57,7,0)</f>
        <v>0</v>
      </c>
      <c r="BR4" s="1014">
        <f>VLOOKUP(BR$1,Marzo!$F$47:$L$57,7,0)</f>
        <v>0</v>
      </c>
      <c r="BS4" s="1014">
        <f>VLOOKUP(BS$1,Marzo!$F$47:$L$57,7,0)</f>
        <v>0</v>
      </c>
      <c r="BT4" s="1014">
        <f>VLOOKUP(BT$1,Marzo!$F$47:$L$57,7,0)</f>
        <v>0</v>
      </c>
      <c r="BU4" s="1014">
        <f>VLOOKUP(BU$1,Marzo!$F$47:$L$57,7,0)</f>
        <v>0</v>
      </c>
      <c r="BV4" s="1014">
        <f>VLOOKUP(BV$1,Marzo!$F$47:$L$57,7,0)</f>
        <v>0</v>
      </c>
      <c r="BW4" s="1014">
        <f>VLOOKUP(BW$1,Marzo!$F$47:$L$57,7,0)</f>
        <v>0</v>
      </c>
      <c r="BX4" s="1014">
        <f>VLOOKUP(BX$1,Marzo!$F$47:$L$57,7,0)</f>
        <v>0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0</v>
      </c>
      <c r="CB4" s="1014">
        <f>VLOOKUP(Data!CB$1,Marzo!A68:F88,2,0)</f>
        <v>0</v>
      </c>
      <c r="CC4" s="1014">
        <f>VLOOKUP(Data!CC$1,Marzo!$A$66:$E$86,3,0)</f>
        <v>0</v>
      </c>
      <c r="CD4" s="1014">
        <f>VLOOKUP(Data!CD$1,Marzo!A68:H88,8,0)</f>
        <v>0</v>
      </c>
      <c r="CE4" s="1014">
        <f>VLOOKUP(Data!CE$1,Marzo!$A$66:$E$86,4,0)</f>
        <v>0</v>
      </c>
      <c r="CF4" s="1014">
        <f>VLOOKUP(Data!CF$1,Marzo!$A$66:$E$86,5,0)</f>
        <v>0</v>
      </c>
      <c r="CG4" s="1014">
        <f>Marzo!$C$91</f>
        <v>0</v>
      </c>
      <c r="CH4" s="1014">
        <f>Marzo!$D$91</f>
        <v>0</v>
      </c>
      <c r="CI4" s="1014">
        <f>Marzo!$E$91</f>
        <v>0</v>
      </c>
      <c r="CJ4" s="1014">
        <f>Marzo!$F$91</f>
        <v>0</v>
      </c>
      <c r="CK4" s="1014">
        <f>Marzo!$G$91</f>
        <v>0</v>
      </c>
      <c r="CL4" s="1014">
        <f>Marzo!$H$91</f>
        <v>0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0</v>
      </c>
      <c r="CQ4" s="1014">
        <f>Marzo!E92</f>
        <v>0</v>
      </c>
      <c r="CR4" s="1014">
        <f>Marzo!$F$92</f>
        <v>0</v>
      </c>
      <c r="CS4" s="1014">
        <f>Marzo!$G$92</f>
        <v>0</v>
      </c>
      <c r="CT4" s="1014">
        <f>Marzo!$H$92</f>
        <v>0</v>
      </c>
      <c r="CU4" s="1014">
        <f>Marzo!$I$92</f>
        <v>0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0</v>
      </c>
      <c r="DG4" s="1014">
        <f>Marzo!$E$95</f>
        <v>0</v>
      </c>
      <c r="DH4" s="1014">
        <f>Marzo!$F$95</f>
        <v>0</v>
      </c>
      <c r="DI4" s="1014">
        <f>Marzo!$G$95</f>
        <v>0</v>
      </c>
      <c r="DJ4" s="1014">
        <f>Marzo!$H$95</f>
        <v>0</v>
      </c>
      <c r="DK4" s="1014">
        <f>Marzo!$I$95</f>
        <v>0</v>
      </c>
      <c r="DL4" s="1014">
        <f>Marzo!$J$95</f>
        <v>0</v>
      </c>
      <c r="DM4" s="1014">
        <f>Marzo!$C$96</f>
        <v>0</v>
      </c>
      <c r="DN4" s="1014">
        <f>Marzo!$D$96</f>
        <v>0</v>
      </c>
      <c r="DO4" s="1014">
        <f>Marzo!$E$96</f>
        <v>0</v>
      </c>
      <c r="DP4" s="1014">
        <f>Marzo!$F$96</f>
        <v>0</v>
      </c>
      <c r="DQ4" s="1014">
        <f>Marzo!$G$96</f>
        <v>0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0</v>
      </c>
      <c r="DW4" s="1014">
        <f>Marzo!$E$98</f>
        <v>0</v>
      </c>
      <c r="DX4" s="1014">
        <f>Marzo!$F$98</f>
        <v>0</v>
      </c>
      <c r="DY4" s="1014">
        <f>Marzo!$G$98</f>
        <v>0</v>
      </c>
      <c r="DZ4" s="1014">
        <f>Marzo!$H$98</f>
        <v>0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0</v>
      </c>
      <c r="EE4" s="1014">
        <f>Marzo!$E$99</f>
        <v>0</v>
      </c>
      <c r="EF4" s="1014">
        <f>Marzo!$F$99</f>
        <v>0</v>
      </c>
      <c r="EG4" s="1014">
        <f>Marzo!$G$99</f>
        <v>0</v>
      </c>
      <c r="EH4" s="1014">
        <f>Marzo!$H$99</f>
        <v>0</v>
      </c>
      <c r="EI4" s="1014">
        <f>Marzo!$I$99</f>
        <v>0</v>
      </c>
      <c r="EJ4" s="1014">
        <f>Marzo!$J$99</f>
        <v>0</v>
      </c>
      <c r="EK4" s="1014">
        <f>VLOOKUP(EK$1,Marzo!$A$102:$G$113,6,0)</f>
        <v>0</v>
      </c>
      <c r="EL4" s="1014">
        <f>VLOOKUP(EL$1,Marzo!$A$102:$G$113,6,0)</f>
        <v>0</v>
      </c>
      <c r="EM4" s="1014">
        <f>VLOOKUP(EM$1,Marzo!$A$102:$G$113,6,0)</f>
        <v>0</v>
      </c>
      <c r="EN4" s="1014">
        <f>VLOOKUP(EN$1,Marzo!$A$102:$G$113,6,0)</f>
        <v>0</v>
      </c>
      <c r="EO4" s="1014">
        <f>VLOOKUP(EO$1,Marzo!$A$102:$G$113,6,0)</f>
        <v>0</v>
      </c>
      <c r="EP4" s="1014">
        <f>VLOOKUP(EP$1,Marzo!$A$102:$G$113,6,0)</f>
        <v>0</v>
      </c>
      <c r="EQ4" s="1014">
        <f>VLOOKUP(EQ$1,Marzo!$A$102:$G$113,6,0)</f>
        <v>0</v>
      </c>
      <c r="ER4" s="1014">
        <f>VLOOKUP(ER$1,Marzo!$A$102:$G$113,6,0)</f>
        <v>0</v>
      </c>
      <c r="ES4" s="1014">
        <f>VLOOKUP(ES$1,Marzo!$A$102:$G$113,6,0)</f>
        <v>0</v>
      </c>
      <c r="ET4" s="1014">
        <f>VLOOKUP(ET$1,Marzo!$A$102:$G$113,6,0)</f>
        <v>0</v>
      </c>
      <c r="EU4" s="1014">
        <f>VLOOKUP(EU$1,Marzo!$A$102:$G$113,6,0)</f>
        <v>0</v>
      </c>
      <c r="EV4" s="1014">
        <f>VLOOKUP(EV$1,Marzo!$A$102:$G$113,6,0)</f>
        <v>0</v>
      </c>
      <c r="EW4" s="1014">
        <f>VLOOKUP(EW$1,Marzo!$A$13:$D$50,4,0)</f>
        <v>0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0</v>
      </c>
      <c r="FA4" s="1014">
        <f>VLOOKUP(FA$1,Marzo!$A$13:$D$50,4,0)</f>
        <v>0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0</v>
      </c>
      <c r="FF4" s="1013">
        <f t="shared" si="0"/>
        <v>0</v>
      </c>
      <c r="FG4" s="1013" t="str">
        <f t="shared" si="1"/>
        <v>Vacio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2018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0</v>
      </c>
      <c r="I5" s="1014">
        <f>VLOOKUP(I$1,Abril!$A$13:$D$50,4,0)</f>
        <v>0</v>
      </c>
      <c r="J5" s="1014">
        <f>VLOOKUP(J$1,Abril!$A$13:$D$50,4,0)</f>
        <v>0</v>
      </c>
      <c r="K5" s="1014">
        <f>VLOOKUP(K$1,Abril!$A$13:$D$50,4,0)</f>
        <v>0</v>
      </c>
      <c r="L5" s="1014">
        <f>VLOOKUP(L$1,Abril!$A$13:$D$50,4,0)</f>
        <v>0</v>
      </c>
      <c r="M5" s="1014">
        <f>VLOOKUP(M$1,Abril!$A$13:$D$50,4,0)</f>
        <v>0</v>
      </c>
      <c r="N5" s="1014">
        <f>VLOOKUP(N$1,Abril!$A$13:$D$50,4,0)</f>
        <v>0</v>
      </c>
      <c r="O5" s="1014">
        <f>VLOOKUP(O$1,Abril!$A$13:$D$50,4,0)</f>
        <v>0</v>
      </c>
      <c r="P5" s="1014">
        <f>VLOOKUP(P$1,Abril!$A$13:$D$50,4,0)</f>
        <v>0</v>
      </c>
      <c r="Q5" s="1014">
        <f>VLOOKUP(Q$1,Abril!$A$13:$D$50,4,0)</f>
        <v>0</v>
      </c>
      <c r="R5" s="1014">
        <f>VLOOKUP(R$1,Abril!$A$13:$D$50,4,0)</f>
        <v>0</v>
      </c>
      <c r="S5" s="1014">
        <f>VLOOKUP(S$1,Abril!$A$13:$D$50,4,0)</f>
        <v>0</v>
      </c>
      <c r="T5" s="1014">
        <f>VLOOKUP(T$1,Abril!$A$13:$D$50,4,0)</f>
        <v>0</v>
      </c>
      <c r="U5" s="1014">
        <f>VLOOKUP(U$1,Abril!$A$13:$D$50,4,0)</f>
        <v>0</v>
      </c>
      <c r="V5" s="1014">
        <f>VLOOKUP(V$1,Abril!$A$13:$D$50,4,0)</f>
        <v>0</v>
      </c>
      <c r="W5" s="1014">
        <f>VLOOKUP(W$1,Abril!$A$13:$D$50,4,0)</f>
        <v>0</v>
      </c>
      <c r="X5" s="1014">
        <f>VLOOKUP(X$1,Abril!$A$13:$D$50,4,0)</f>
        <v>0</v>
      </c>
      <c r="Y5" s="1014">
        <f>VLOOKUP(Y$1,Abril!$A$13:$D$50,4,0)</f>
        <v>0</v>
      </c>
      <c r="Z5" s="1014">
        <f>VLOOKUP(Z$1,Abril!$A$13:$D$50,4,0)</f>
        <v>0</v>
      </c>
      <c r="AA5" s="1014">
        <f>VLOOKUP(AA$1,Abril!$A$13:$D$50,4,0)</f>
        <v>0</v>
      </c>
      <c r="AB5" s="1014">
        <f>VLOOKUP(AB$1,Abril!$A$13:$D$50,4,0)</f>
        <v>0</v>
      </c>
      <c r="AC5" s="1014">
        <f>VLOOKUP(AC$1,Abril!$A$13:$D$50,4,0)</f>
        <v>0</v>
      </c>
      <c r="AD5" s="1014">
        <f>VLOOKUP(AD$1,Abril!$A$13:$D$50,4,0)</f>
        <v>0</v>
      </c>
      <c r="AE5" s="1014">
        <f>VLOOKUP(AE$1,Abril!$A$13:$D$50,4,0)</f>
        <v>0</v>
      </c>
      <c r="AF5" s="1014">
        <f>VLOOKUP(AF$1,Abril!$A$13:$D$50,4,0)</f>
        <v>0</v>
      </c>
      <c r="AG5" s="1014">
        <f>VLOOKUP(AG$1,Abril!$A$13:$D$50,4,0)</f>
        <v>0</v>
      </c>
      <c r="AH5" s="1014">
        <f>VLOOKUP(AH$1,Abril!$A$13:$D$50,4,0)</f>
        <v>0</v>
      </c>
      <c r="AI5" s="1014">
        <f>VLOOKUP(AI$1,Abril!$A$13:$D$50,4,0)</f>
        <v>0</v>
      </c>
      <c r="AJ5" s="1014">
        <f>VLOOKUP(AJ$1,Abril!$A$13:$D$50,4,0)</f>
        <v>0</v>
      </c>
      <c r="AK5" s="1014">
        <f>VLOOKUP(AK$1,Abril!$A$13:$D$50,4,0)</f>
        <v>0</v>
      </c>
      <c r="AL5" s="1014">
        <f>VLOOKUP(AL$1,Abril!$A$13:$D$50,4,0)</f>
        <v>0</v>
      </c>
      <c r="AM5" s="1014">
        <f>VLOOKUP(AM$1,Abril!$A$13:$D$50,4,0)</f>
        <v>0</v>
      </c>
      <c r="AN5" s="1014">
        <f>VLOOKUP(AN$1,Abril!$A$13:$D$52,4,0)</f>
        <v>0</v>
      </c>
      <c r="AO5" s="1014">
        <f>VLOOKUP(AO$1,Abril!$F$13:$L$34,7,0)</f>
        <v>0</v>
      </c>
      <c r="AP5" s="1014">
        <f>VLOOKUP(AP$1,Abril!$F$13:$L$34,7,0)</f>
        <v>0</v>
      </c>
      <c r="AQ5" s="1014">
        <f>VLOOKUP(AQ$1,Abril!$F$13:$L$34,7,0)</f>
        <v>0</v>
      </c>
      <c r="AR5" s="1014">
        <f>VLOOKUP(AR$1,Abril!$F$13:$L$34,7,0)</f>
        <v>0</v>
      </c>
      <c r="AS5" s="1014">
        <f>VLOOKUP(AS$1,Abril!$F$13:$L$34,7,0)</f>
        <v>0</v>
      </c>
      <c r="AT5" s="1014">
        <f>VLOOKUP(AT$1,Abril!$F$13:$L$34,7,0)</f>
        <v>0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0</v>
      </c>
      <c r="AX5" s="1014">
        <f>VLOOKUP(AX$1,Abril!$F$13:$L$34,7,0)</f>
        <v>0</v>
      </c>
      <c r="AY5" s="1014">
        <f>VLOOKUP(AY$1,Abril!$F$13:$L$34,7,0)</f>
        <v>0</v>
      </c>
      <c r="AZ5" s="1014">
        <f>VLOOKUP(AZ$1,Abril!$F$13:$L$34,7,0)</f>
        <v>0</v>
      </c>
      <c r="BA5" s="1014">
        <f>VLOOKUP(BA$1,Abril!$F$13:$L$34,7,0)</f>
        <v>0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0</v>
      </c>
      <c r="BF5" s="1014">
        <f>VLOOKUP(BF$1,Abril!$F$13:$L$34,7,0)</f>
        <v>0</v>
      </c>
      <c r="BG5" s="1014">
        <f>VLOOKUP(BG$1,Abril!$F$13:$L$34,7,0)</f>
        <v>0</v>
      </c>
      <c r="BH5" s="1014">
        <f>VLOOKUP(BH$1,Abril!$F$13:$L$34,7,0)</f>
        <v>0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0</v>
      </c>
      <c r="BL5" s="1014">
        <f>VLOOKUP(BL$1,Abril!$F$35:$L$40,7,0)</f>
        <v>0</v>
      </c>
      <c r="BM5" s="1014">
        <f>VLOOKUP(BM$1,Abril!$F$35:$L$40,7,0)</f>
        <v>0</v>
      </c>
      <c r="BN5" s="1014">
        <f>VLOOKUP(BN$1,Abril!$F$35:$L$40,7,0)</f>
        <v>0</v>
      </c>
      <c r="BO5" s="1014">
        <f>VLOOKUP(BO$1,Abril!$F$35:$L$40,7,0)</f>
        <v>0</v>
      </c>
      <c r="BP5" s="1014">
        <f>VLOOKUP(BP$1,Abril!$F$35:$L$40,7,0)</f>
        <v>0</v>
      </c>
      <c r="BQ5" s="1014">
        <f>VLOOKUP(BQ$1,Abril!$F$47:$L$57,7,0)</f>
        <v>0</v>
      </c>
      <c r="BR5" s="1014">
        <f>VLOOKUP(BR$1,Abril!$F$47:$L$57,7,0)</f>
        <v>0</v>
      </c>
      <c r="BS5" s="1014">
        <f>VLOOKUP(BS$1,Abril!$F$47:$L$57,7,0)</f>
        <v>0</v>
      </c>
      <c r="BT5" s="1014">
        <f>VLOOKUP(BT$1,Abril!$F$47:$L$57,7,0)</f>
        <v>0</v>
      </c>
      <c r="BU5" s="1014">
        <f>VLOOKUP(BU$1,Abril!$F$47:$L$57,7,0)</f>
        <v>0</v>
      </c>
      <c r="BV5" s="1014">
        <f>VLOOKUP(BV$1,Abril!$F$47:$L$57,7,0)</f>
        <v>0</v>
      </c>
      <c r="BW5" s="1014">
        <f>VLOOKUP(BW$1,Abril!$F$47:$L$57,7,0)</f>
        <v>0</v>
      </c>
      <c r="BX5" s="1014">
        <f>VLOOKUP(BX$1,Abril!$F$47:$L$57,7,0)</f>
        <v>0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0</v>
      </c>
      <c r="CB5" s="1014">
        <f>VLOOKUP(Data!CB$1,Abril!A69:F89,2,0)</f>
        <v>0</v>
      </c>
      <c r="CC5" s="1014">
        <f>VLOOKUP(Data!CC$1,Abril!$A$66:$E$86,3,0)</f>
        <v>0</v>
      </c>
      <c r="CD5" s="1014">
        <f>VLOOKUP(Data!CD$1,Abril!A69:H89,8,0)</f>
        <v>0</v>
      </c>
      <c r="CE5" s="1014">
        <f>VLOOKUP(Data!CE$1,Abril!$A$66:$E$86,4,0)</f>
        <v>0</v>
      </c>
      <c r="CF5" s="1014">
        <f>VLOOKUP(Data!CF$1,Abril!$A$66:$E$86,5,0)</f>
        <v>0</v>
      </c>
      <c r="CG5" s="1014">
        <f>Abril!$C$91</f>
        <v>0</v>
      </c>
      <c r="CH5" s="1014">
        <f>Abril!$D$91</f>
        <v>0</v>
      </c>
      <c r="CI5" s="1014">
        <f>Abril!$E$91</f>
        <v>0</v>
      </c>
      <c r="CJ5" s="1014">
        <f>Abril!$F$91</f>
        <v>0</v>
      </c>
      <c r="CK5" s="1014">
        <f>Abril!$G$91</f>
        <v>0</v>
      </c>
      <c r="CL5" s="1014">
        <f>Abril!$H$91</f>
        <v>0</v>
      </c>
      <c r="CM5" s="1014">
        <f>Abril!$I$91</f>
        <v>0</v>
      </c>
      <c r="CN5" s="1014">
        <f>Abril!$J$91</f>
        <v>0</v>
      </c>
      <c r="CO5" s="1014">
        <f>Abril!C92</f>
        <v>0</v>
      </c>
      <c r="CP5" s="1014">
        <f>Abril!D92</f>
        <v>0</v>
      </c>
      <c r="CQ5" s="1014">
        <f>Abril!E92</f>
        <v>0</v>
      </c>
      <c r="CR5" s="1014">
        <f>Abril!$F$92</f>
        <v>0</v>
      </c>
      <c r="CS5" s="1014">
        <f>Abril!$G$92</f>
        <v>0</v>
      </c>
      <c r="CT5" s="1014">
        <f>Abril!$H$92</f>
        <v>0</v>
      </c>
      <c r="CU5" s="1014">
        <f>Abril!$I$92</f>
        <v>0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0</v>
      </c>
      <c r="DF5" s="1014">
        <f>Abril!$D$95</f>
        <v>0</v>
      </c>
      <c r="DG5" s="1014">
        <f>Abril!$E$95</f>
        <v>0</v>
      </c>
      <c r="DH5" s="1014">
        <f>Abril!$F$95</f>
        <v>0</v>
      </c>
      <c r="DI5" s="1014">
        <f>Abril!$G$95</f>
        <v>0</v>
      </c>
      <c r="DJ5" s="1014">
        <f>Abril!$H$95</f>
        <v>0</v>
      </c>
      <c r="DK5" s="1014">
        <f>Abril!$I$95</f>
        <v>0</v>
      </c>
      <c r="DL5" s="1014">
        <f>Abril!$J$95</f>
        <v>0</v>
      </c>
      <c r="DM5" s="1014">
        <f>Abril!$C$96</f>
        <v>0</v>
      </c>
      <c r="DN5" s="1014">
        <f>Abril!$D$96</f>
        <v>0</v>
      </c>
      <c r="DO5" s="1014">
        <f>Abril!$E$96</f>
        <v>0</v>
      </c>
      <c r="DP5" s="1014">
        <f>Abril!$F$96</f>
        <v>0</v>
      </c>
      <c r="DQ5" s="1014">
        <f>Abril!$G$96</f>
        <v>0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0</v>
      </c>
      <c r="DV5" s="1014">
        <f>Abril!$D$98</f>
        <v>0</v>
      </c>
      <c r="DW5" s="1014">
        <f>Abril!$E$98</f>
        <v>0</v>
      </c>
      <c r="DX5" s="1014">
        <f>Abril!$F$98</f>
        <v>0</v>
      </c>
      <c r="DY5" s="1014">
        <f>Abril!$G$98</f>
        <v>0</v>
      </c>
      <c r="DZ5" s="1014">
        <f>Abril!$H$98</f>
        <v>0</v>
      </c>
      <c r="EA5" s="1014">
        <f>Abril!$I$98</f>
        <v>0</v>
      </c>
      <c r="EB5" s="1014">
        <f>Abril!$J$98</f>
        <v>0</v>
      </c>
      <c r="EC5" s="1014">
        <f>Abril!$C$99</f>
        <v>0</v>
      </c>
      <c r="ED5" s="1014">
        <f>Abril!$D$99</f>
        <v>0</v>
      </c>
      <c r="EE5" s="1014">
        <f>Abril!$E$99</f>
        <v>0</v>
      </c>
      <c r="EF5" s="1014">
        <f>Abril!$F$99</f>
        <v>0</v>
      </c>
      <c r="EG5" s="1014">
        <f>Abril!$G$99</f>
        <v>0</v>
      </c>
      <c r="EH5" s="1014">
        <f>Abril!$H$99</f>
        <v>0</v>
      </c>
      <c r="EI5" s="1014">
        <f>Abril!$I$99</f>
        <v>0</v>
      </c>
      <c r="EJ5" s="1014">
        <f>Abril!$J$99</f>
        <v>0</v>
      </c>
      <c r="EK5" s="1014">
        <f>VLOOKUP(EK$1,Abril!$A$102:$G$113,6,0)</f>
        <v>0</v>
      </c>
      <c r="EL5" s="1014">
        <f>VLOOKUP(EL$1,Abril!$A$102:$G$113,6,0)</f>
        <v>0</v>
      </c>
      <c r="EM5" s="1014">
        <f>VLOOKUP(EM$1,Abril!$A$102:$G$113,6,0)</f>
        <v>0</v>
      </c>
      <c r="EN5" s="1014">
        <f>VLOOKUP(EN$1,Abril!$A$102:$G$113,6,0)</f>
        <v>0</v>
      </c>
      <c r="EO5" s="1014">
        <f>VLOOKUP(EO$1,Abril!$A$102:$G$113,6,0)</f>
        <v>0</v>
      </c>
      <c r="EP5" s="1014">
        <f>VLOOKUP(EP$1,Abril!$A$102:$G$113,6,0)</f>
        <v>0</v>
      </c>
      <c r="EQ5" s="1014">
        <f>VLOOKUP(EQ$1,Abril!$A$102:$G$113,6,0)</f>
        <v>0</v>
      </c>
      <c r="ER5" s="1014">
        <f>VLOOKUP(ER$1,Abril!$A$102:$G$113,6,0)</f>
        <v>0</v>
      </c>
      <c r="ES5" s="1014">
        <f>VLOOKUP(ES$1,Abril!$A$102:$G$113,6,0)</f>
        <v>0</v>
      </c>
      <c r="ET5" s="1014">
        <f>VLOOKUP(ET$1,Abril!$A$102:$G$113,6,0)</f>
        <v>0</v>
      </c>
      <c r="EU5" s="1014">
        <f>VLOOKUP(EU$1,Abril!$A$102:$G$113,6,0)</f>
        <v>0</v>
      </c>
      <c r="EV5" s="1014">
        <f>VLOOKUP(EV$1,Abril!$A$102:$G$113,6,0)</f>
        <v>0</v>
      </c>
      <c r="EW5" s="1014">
        <f>VLOOKUP(EW$1,Abril!$A$13:$D$50,4,0)</f>
        <v>0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0</v>
      </c>
      <c r="FA5" s="1014">
        <f>VLOOKUP(FA$1,Abril!$A$13:$D$50,4,0)</f>
        <v>0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0</v>
      </c>
      <c r="FF5" s="1013">
        <f t="shared" si="0"/>
        <v>0</v>
      </c>
      <c r="FG5" s="1013" t="str">
        <f t="shared" si="1"/>
        <v>Vacio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2018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0</v>
      </c>
      <c r="I6" s="1014">
        <f>VLOOKUP(I$1,Mayo!$A$13:$D$50,4,0)</f>
        <v>0</v>
      </c>
      <c r="J6" s="1014">
        <f>VLOOKUP(J$1,Mayo!$A$13:$D$50,4,0)</f>
        <v>0</v>
      </c>
      <c r="K6" s="1014">
        <f>VLOOKUP(K$1,Mayo!$A$13:$D$50,4,0)</f>
        <v>0</v>
      </c>
      <c r="L6" s="1014">
        <f>VLOOKUP(L$1,Mayo!$A$13:$D$50,4,0)</f>
        <v>0</v>
      </c>
      <c r="M6" s="1014">
        <f>VLOOKUP(M$1,Mayo!$A$13:$D$50,4,0)</f>
        <v>0</v>
      </c>
      <c r="N6" s="1014">
        <f>VLOOKUP(N$1,Mayo!$A$13:$D$50,4,0)</f>
        <v>0</v>
      </c>
      <c r="O6" s="1014">
        <f>VLOOKUP(O$1,Mayo!$A$13:$D$50,4,0)</f>
        <v>0</v>
      </c>
      <c r="P6" s="1014">
        <f>VLOOKUP(P$1,Mayo!$A$13:$D$50,4,0)</f>
        <v>0</v>
      </c>
      <c r="Q6" s="1014">
        <f>VLOOKUP(Q$1,Mayo!$A$13:$D$50,4,0)</f>
        <v>0</v>
      </c>
      <c r="R6" s="1014">
        <f>VLOOKUP(R$1,Mayo!$A$13:$D$50,4,0)</f>
        <v>0</v>
      </c>
      <c r="S6" s="1014">
        <f>VLOOKUP(S$1,Mayo!$A$13:$D$50,4,0)</f>
        <v>0</v>
      </c>
      <c r="T6" s="1014">
        <f>VLOOKUP(T$1,Mayo!$A$13:$D$50,4,0)</f>
        <v>0</v>
      </c>
      <c r="U6" s="1014">
        <f>VLOOKUP(U$1,Mayo!$A$13:$D$50,4,0)</f>
        <v>0</v>
      </c>
      <c r="V6" s="1014">
        <f>VLOOKUP(V$1,Mayo!$A$13:$D$50,4,0)</f>
        <v>0</v>
      </c>
      <c r="W6" s="1014">
        <f>VLOOKUP(W$1,Mayo!$A$13:$D$50,4,0)</f>
        <v>0</v>
      </c>
      <c r="X6" s="1014">
        <f>VLOOKUP(X$1,Mayo!$A$13:$D$50,4,0)</f>
        <v>0</v>
      </c>
      <c r="Y6" s="1014">
        <f>VLOOKUP(Y$1,Mayo!$A$13:$D$50,4,0)</f>
        <v>0</v>
      </c>
      <c r="Z6" s="1014">
        <f>VLOOKUP(Z$1,Mayo!$A$13:$D$50,4,0)</f>
        <v>0</v>
      </c>
      <c r="AA6" s="1014">
        <f>VLOOKUP(AA$1,Mayo!$A$13:$D$50,4,0)</f>
        <v>0</v>
      </c>
      <c r="AB6" s="1014">
        <f>VLOOKUP(AB$1,Mayo!$A$13:$D$50,4,0)</f>
        <v>0</v>
      </c>
      <c r="AC6" s="1014">
        <f>VLOOKUP(AC$1,Mayo!$A$13:$D$50,4,0)</f>
        <v>0</v>
      </c>
      <c r="AD6" s="1014">
        <f>VLOOKUP(AD$1,Mayo!$A$13:$D$50,4,0)</f>
        <v>0</v>
      </c>
      <c r="AE6" s="1014">
        <f>VLOOKUP(AE$1,Mayo!$A$13:$D$50,4,0)</f>
        <v>0</v>
      </c>
      <c r="AF6" s="1014">
        <f>VLOOKUP(AF$1,Mayo!$A$13:$D$50,4,0)</f>
        <v>0</v>
      </c>
      <c r="AG6" s="1014">
        <f>VLOOKUP(AG$1,Mayo!$A$13:$D$50,4,0)</f>
        <v>0</v>
      </c>
      <c r="AH6" s="1014">
        <f>VLOOKUP(AH$1,Mayo!$A$13:$D$50,4,0)</f>
        <v>0</v>
      </c>
      <c r="AI6" s="1014">
        <f>VLOOKUP(AI$1,Mayo!$A$13:$D$50,4,0)</f>
        <v>0</v>
      </c>
      <c r="AJ6" s="1014">
        <f>VLOOKUP(AJ$1,Mayo!$A$13:$D$50,4,0)</f>
        <v>0</v>
      </c>
      <c r="AK6" s="1014">
        <f>VLOOKUP(AK$1,Mayo!$A$13:$D$50,4,0)</f>
        <v>0</v>
      </c>
      <c r="AL6" s="1014">
        <f>VLOOKUP(AL$1,Mayo!$A$13:$D$50,4,0)</f>
        <v>0</v>
      </c>
      <c r="AM6" s="1014">
        <f>VLOOKUP(AM$1,Mayo!$A$13:$D$50,4,0)</f>
        <v>0</v>
      </c>
      <c r="AN6" s="1014">
        <f>VLOOKUP(AN$1,Mayo!$A$13:$D$52,4,0)</f>
        <v>0</v>
      </c>
      <c r="AO6" s="1014">
        <f>VLOOKUP(AO$1,Mayo!$F$13:$L$34,7,0)</f>
        <v>0</v>
      </c>
      <c r="AP6" s="1014">
        <f>VLOOKUP(AP$1,Mayo!$F$13:$L$34,7,0)</f>
        <v>0</v>
      </c>
      <c r="AQ6" s="1014">
        <f>VLOOKUP(AQ$1,Mayo!$F$13:$L$34,7,0)</f>
        <v>0</v>
      </c>
      <c r="AR6" s="1014">
        <f>VLOOKUP(AR$1,Mayo!$F$13:$L$34,7,0)</f>
        <v>0</v>
      </c>
      <c r="AS6" s="1014">
        <f>VLOOKUP(AS$1,Mayo!$F$13:$L$34,7,0)</f>
        <v>0</v>
      </c>
      <c r="AT6" s="1014">
        <f>VLOOKUP(AT$1,Mayo!$F$13:$L$34,7,0)</f>
        <v>0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0</v>
      </c>
      <c r="AX6" s="1014">
        <f>VLOOKUP(AX$1,Mayo!$F$13:$L$34,7,0)</f>
        <v>0</v>
      </c>
      <c r="AY6" s="1014">
        <f>VLOOKUP(AY$1,Mayo!$F$13:$L$34,7,0)</f>
        <v>0</v>
      </c>
      <c r="AZ6" s="1014">
        <f>VLOOKUP(AZ$1,Mayo!$F$13:$L$34,7,0)</f>
        <v>0</v>
      </c>
      <c r="BA6" s="1014">
        <f>VLOOKUP(BA$1,Mayo!$F$13:$L$34,7,0)</f>
        <v>0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0</v>
      </c>
      <c r="BF6" s="1014">
        <f>VLOOKUP(BF$1,Mayo!$F$13:$L$34,7,0)</f>
        <v>0</v>
      </c>
      <c r="BG6" s="1014">
        <f>VLOOKUP(BG$1,Mayo!$F$13:$L$34,7,0)</f>
        <v>0</v>
      </c>
      <c r="BH6" s="1014">
        <f>VLOOKUP(BH$1,Mayo!$F$13:$L$34,7,0)</f>
        <v>0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0</v>
      </c>
      <c r="BM6" s="1014">
        <f>VLOOKUP(BM$1,Mayo!$F$35:$L$40,7,0)</f>
        <v>0</v>
      </c>
      <c r="BN6" s="1014">
        <f>VLOOKUP(BN$1,Mayo!$F$35:$L$40,7,0)</f>
        <v>0</v>
      </c>
      <c r="BO6" s="1014">
        <f>VLOOKUP(BO$1,Mayo!$F$35:$L$40,7,0)</f>
        <v>0</v>
      </c>
      <c r="BP6" s="1014">
        <f>VLOOKUP(BP$1,Mayo!$F$35:$L$40,7,0)</f>
        <v>0</v>
      </c>
      <c r="BQ6" s="1014">
        <f>VLOOKUP(BQ$1,Mayo!$F$47:$L$57,7,0)</f>
        <v>0</v>
      </c>
      <c r="BR6" s="1014">
        <f>VLOOKUP(BR$1,Mayo!$F$47:$L$57,7,0)</f>
        <v>0</v>
      </c>
      <c r="BS6" s="1014">
        <f>VLOOKUP(BS$1,Mayo!$F$47:$L$57,7,0)</f>
        <v>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0</v>
      </c>
      <c r="BW6" s="1014">
        <f>VLOOKUP(BW$1,Mayo!$F$47:$L$57,7,0)</f>
        <v>0</v>
      </c>
      <c r="BX6" s="1014">
        <f>VLOOKUP(BX$1,Mayo!$F$47:$L$57,7,0)</f>
        <v>0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0</v>
      </c>
      <c r="CC6" s="1014">
        <f>VLOOKUP(Data!CC$1,Mayo!$A$66:$E$86,3,0)</f>
        <v>0</v>
      </c>
      <c r="CD6" s="1014">
        <f>VLOOKUP(Data!CD$1,Mayo!A70:H90,8,0)</f>
        <v>0</v>
      </c>
      <c r="CE6" s="1014">
        <f>VLOOKUP(Data!CE$1,Mayo!$A$66:$E$86,4,0)</f>
        <v>0</v>
      </c>
      <c r="CF6" s="1014">
        <f>VLOOKUP(Data!CF$1,Mayo!$A$66:$E$86,5,0)</f>
        <v>0</v>
      </c>
      <c r="CG6" s="1014">
        <f>Mayo!$C$91</f>
        <v>0</v>
      </c>
      <c r="CH6" s="1014">
        <f>Mayo!$D$91</f>
        <v>0</v>
      </c>
      <c r="CI6" s="1014">
        <f>Mayo!$E$91</f>
        <v>0</v>
      </c>
      <c r="CJ6" s="1014">
        <f>Mayo!$F$91</f>
        <v>0</v>
      </c>
      <c r="CK6" s="1014">
        <f>Mayo!$G$91</f>
        <v>0</v>
      </c>
      <c r="CL6" s="1014">
        <f>Mayo!$H$91</f>
        <v>0</v>
      </c>
      <c r="CM6" s="1014">
        <f>Mayo!$I$91</f>
        <v>0</v>
      </c>
      <c r="CN6" s="1014">
        <f>Mayo!$J$91</f>
        <v>0</v>
      </c>
      <c r="CO6" s="1014">
        <f>Mayo!C92</f>
        <v>0</v>
      </c>
      <c r="CP6" s="1014">
        <f>Mayo!D92</f>
        <v>0</v>
      </c>
      <c r="CQ6" s="1014">
        <f>Mayo!E92</f>
        <v>0</v>
      </c>
      <c r="CR6" s="1014">
        <f>Mayo!$F$92</f>
        <v>0</v>
      </c>
      <c r="CS6" s="1014">
        <f>Mayo!$G$92</f>
        <v>0</v>
      </c>
      <c r="CT6" s="1014">
        <f>Mayo!$H$92</f>
        <v>0</v>
      </c>
      <c r="CU6" s="1014">
        <f>Mayo!$I$92</f>
        <v>0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0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0</v>
      </c>
      <c r="DF6" s="1014">
        <f>Mayo!$D$95</f>
        <v>0</v>
      </c>
      <c r="DG6" s="1014">
        <f>Mayo!$E$95</f>
        <v>0</v>
      </c>
      <c r="DH6" s="1014">
        <f>Mayo!$F$95</f>
        <v>0</v>
      </c>
      <c r="DI6" s="1014">
        <f>Mayo!$G$95</f>
        <v>0</v>
      </c>
      <c r="DJ6" s="1014">
        <f>Mayo!$H$95</f>
        <v>0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0</v>
      </c>
      <c r="DP6" s="1014">
        <f>Mayo!$F$96</f>
        <v>0</v>
      </c>
      <c r="DQ6" s="1014">
        <f>Mayo!$G$96</f>
        <v>0</v>
      </c>
      <c r="DR6" s="1014">
        <f>Mayo!$H$96</f>
        <v>0</v>
      </c>
      <c r="DS6" s="1014">
        <f>Mayo!$I$96</f>
        <v>0</v>
      </c>
      <c r="DT6" s="1014">
        <f>Mayo!J$96</f>
        <v>0</v>
      </c>
      <c r="DU6" s="1014">
        <f>Mayo!C$98</f>
        <v>0</v>
      </c>
      <c r="DV6" s="1014">
        <f>Mayo!$D$98</f>
        <v>0</v>
      </c>
      <c r="DW6" s="1014">
        <f>Mayo!$E$98</f>
        <v>0</v>
      </c>
      <c r="DX6" s="1014">
        <f>Mayo!$F$98</f>
        <v>0</v>
      </c>
      <c r="DY6" s="1014">
        <f>Mayo!$G$98</f>
        <v>0</v>
      </c>
      <c r="DZ6" s="1014">
        <f>Mayo!$H$98</f>
        <v>0</v>
      </c>
      <c r="EA6" s="1014">
        <f>Mayo!$I$98</f>
        <v>0</v>
      </c>
      <c r="EB6" s="1014">
        <f>Mayo!$J$98</f>
        <v>0</v>
      </c>
      <c r="EC6" s="1014">
        <f>Mayo!$C$99</f>
        <v>0</v>
      </c>
      <c r="ED6" s="1014">
        <f>Mayo!$D$99</f>
        <v>0</v>
      </c>
      <c r="EE6" s="1014">
        <f>Mayo!$E$99</f>
        <v>0</v>
      </c>
      <c r="EF6" s="1014">
        <f>Mayo!$F$99</f>
        <v>0</v>
      </c>
      <c r="EG6" s="1014">
        <f>Mayo!$G$99</f>
        <v>0</v>
      </c>
      <c r="EH6" s="1014">
        <f>Mayo!$H$99</f>
        <v>0</v>
      </c>
      <c r="EI6" s="1014">
        <f>Mayo!$I$99</f>
        <v>0</v>
      </c>
      <c r="EJ6" s="1014">
        <f>Mayo!$J$99</f>
        <v>0</v>
      </c>
      <c r="EK6" s="1014">
        <f>VLOOKUP(EK$1,Mayo!$A$102:$G$113,6,0)</f>
        <v>0</v>
      </c>
      <c r="EL6" s="1014">
        <f>VLOOKUP(EL$1,Mayo!$A$102:$G$113,6,0)</f>
        <v>0</v>
      </c>
      <c r="EM6" s="1014">
        <f>VLOOKUP(EM$1,Mayo!$A$102:$G$113,6,0)</f>
        <v>0</v>
      </c>
      <c r="EN6" s="1014">
        <f>VLOOKUP(EN$1,Mayo!$A$102:$G$113,6,0)</f>
        <v>0</v>
      </c>
      <c r="EO6" s="1014">
        <f>VLOOKUP(EO$1,Mayo!$A$102:$G$113,6,0)</f>
        <v>0</v>
      </c>
      <c r="EP6" s="1014">
        <f>VLOOKUP(EP$1,Mayo!$A$102:$G$113,6,0)</f>
        <v>0</v>
      </c>
      <c r="EQ6" s="1014">
        <f>VLOOKUP(EQ$1,Mayo!$A$102:$G$113,6,0)</f>
        <v>0</v>
      </c>
      <c r="ER6" s="1014">
        <f>VLOOKUP(ER$1,Mayo!$A$102:$G$113,6,0)</f>
        <v>0</v>
      </c>
      <c r="ES6" s="1014">
        <f>VLOOKUP(ES$1,Mayo!$A$102:$G$113,6,0)</f>
        <v>0</v>
      </c>
      <c r="ET6" s="1014">
        <f>VLOOKUP(ET$1,Mayo!$A$102:$G$113,6,0)</f>
        <v>0</v>
      </c>
      <c r="EU6" s="1014">
        <f>VLOOKUP(EU$1,Mayo!$A$102:$G$113,6,0)</f>
        <v>0</v>
      </c>
      <c r="EV6" s="1014">
        <f>VLOOKUP(EV$1,Mayo!$A$102:$G$113,6,0)</f>
        <v>0</v>
      </c>
      <c r="EW6" s="1014">
        <f>VLOOKUP(EW$1,Mayo!$A$13:$D$50,4,0)</f>
        <v>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0</v>
      </c>
      <c r="FA6" s="1014">
        <f>VLOOKUP(FA$1,Mayo!$A$13:$D$50,4,0)</f>
        <v>0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0</v>
      </c>
      <c r="FF6" s="1013">
        <f t="shared" si="0"/>
        <v>0</v>
      </c>
      <c r="FG6" s="1013" t="str">
        <f t="shared" si="1"/>
        <v>Vacio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2018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0</v>
      </c>
      <c r="I7" s="1014">
        <f>VLOOKUP(I$1,Junio!$A$13:$D$50,4,0)</f>
        <v>0</v>
      </c>
      <c r="J7" s="1014">
        <f>VLOOKUP(J$1,Junio!$A$13:$D$50,4,0)</f>
        <v>0</v>
      </c>
      <c r="K7" s="1014">
        <f>VLOOKUP(K$1,Junio!$A$13:$D$50,4,0)</f>
        <v>0</v>
      </c>
      <c r="L7" s="1014">
        <f>VLOOKUP(L$1,Junio!$A$13:$D$50,4,0)</f>
        <v>0</v>
      </c>
      <c r="M7" s="1014">
        <f>VLOOKUP(M$1,Junio!$A$13:$D$50,4,0)</f>
        <v>0</v>
      </c>
      <c r="N7" s="1014">
        <f>VLOOKUP(N$1,Junio!$A$13:$D$50,4,0)</f>
        <v>0</v>
      </c>
      <c r="O7" s="1014">
        <f>VLOOKUP(O$1,Junio!$A$13:$D$50,4,0)</f>
        <v>0</v>
      </c>
      <c r="P7" s="1014">
        <f>VLOOKUP(P$1,Junio!$A$13:$D$50,4,0)</f>
        <v>0</v>
      </c>
      <c r="Q7" s="1014">
        <f>VLOOKUP(Q$1,Junio!$A$13:$D$50,4,0)</f>
        <v>0</v>
      </c>
      <c r="R7" s="1014">
        <f>VLOOKUP(R$1,Junio!$A$13:$D$50,4,0)</f>
        <v>0</v>
      </c>
      <c r="S7" s="1014">
        <f>VLOOKUP(S$1,Junio!$A$13:$D$50,4,0)</f>
        <v>0</v>
      </c>
      <c r="T7" s="1014">
        <f>VLOOKUP(T$1,Junio!$A$13:$D$50,4,0)</f>
        <v>0</v>
      </c>
      <c r="U7" s="1014">
        <f>VLOOKUP(U$1,Junio!$A$13:$D$50,4,0)</f>
        <v>0</v>
      </c>
      <c r="V7" s="1014">
        <f>VLOOKUP(V$1,Junio!$A$13:$D$50,4,0)</f>
        <v>0</v>
      </c>
      <c r="W7" s="1014">
        <f>VLOOKUP(W$1,Junio!$A$13:$D$50,4,0)</f>
        <v>0</v>
      </c>
      <c r="X7" s="1014">
        <f>VLOOKUP(X$1,Junio!$A$13:$D$50,4,0)</f>
        <v>0</v>
      </c>
      <c r="Y7" s="1014">
        <f>VLOOKUP(Y$1,Junio!$A$13:$D$50,4,0)</f>
        <v>0</v>
      </c>
      <c r="Z7" s="1014">
        <f>VLOOKUP(Z$1,Junio!$A$13:$D$50,4,0)</f>
        <v>0</v>
      </c>
      <c r="AA7" s="1014">
        <f>VLOOKUP(AA$1,Junio!$A$13:$D$50,4,0)</f>
        <v>0</v>
      </c>
      <c r="AB7" s="1014">
        <f>VLOOKUP(AB$1,Junio!$A$13:$D$50,4,0)</f>
        <v>0</v>
      </c>
      <c r="AC7" s="1014">
        <f>VLOOKUP(AC$1,Junio!$A$13:$D$50,4,0)</f>
        <v>0</v>
      </c>
      <c r="AD7" s="1014">
        <f>VLOOKUP(AD$1,Junio!$A$13:$D$50,4,0)</f>
        <v>0</v>
      </c>
      <c r="AE7" s="1014">
        <f>VLOOKUP(AE$1,Junio!$A$13:$D$50,4,0)</f>
        <v>0</v>
      </c>
      <c r="AF7" s="1014">
        <f>VLOOKUP(AF$1,Junio!$A$13:$D$50,4,0)</f>
        <v>0</v>
      </c>
      <c r="AG7" s="1014">
        <f>VLOOKUP(AG$1,Junio!$A$13:$D$50,4,0)</f>
        <v>0</v>
      </c>
      <c r="AH7" s="1014">
        <f>VLOOKUP(AH$1,Junio!$A$13:$D$50,4,0)</f>
        <v>0</v>
      </c>
      <c r="AI7" s="1014">
        <f>VLOOKUP(AI$1,Junio!$A$13:$D$50,4,0)</f>
        <v>0</v>
      </c>
      <c r="AJ7" s="1014">
        <f>VLOOKUP(AJ$1,Junio!$A$13:$D$50,4,0)</f>
        <v>0</v>
      </c>
      <c r="AK7" s="1014">
        <f>VLOOKUP(AK$1,Junio!$A$13:$D$50,4,0)</f>
        <v>0</v>
      </c>
      <c r="AL7" s="1014">
        <f>VLOOKUP(AL$1,Junio!$A$13:$D$50,4,0)</f>
        <v>0</v>
      </c>
      <c r="AM7" s="1014">
        <f>VLOOKUP(AM$1,Junio!$A$13:$D$50,4,0)</f>
        <v>0</v>
      </c>
      <c r="AN7" s="1014">
        <f>VLOOKUP(AN$1,Junio!$A$13:$D$52,4,0)</f>
        <v>0</v>
      </c>
      <c r="AO7" s="1014">
        <f>VLOOKUP(AO$1,Junio!$F$13:$L$34,7,0)</f>
        <v>0</v>
      </c>
      <c r="AP7" s="1014">
        <f>VLOOKUP(AP$1,Junio!$F$13:$L$34,7,0)</f>
        <v>0</v>
      </c>
      <c r="AQ7" s="1014">
        <f>VLOOKUP(AQ$1,Junio!$F$13:$L$34,7,0)</f>
        <v>0</v>
      </c>
      <c r="AR7" s="1014">
        <f>VLOOKUP(AR$1,Junio!$F$13:$L$34,7,0)</f>
        <v>0</v>
      </c>
      <c r="AS7" s="1014">
        <f>VLOOKUP(AS$1,Junio!$F$13:$L$34,7,0)</f>
        <v>0</v>
      </c>
      <c r="AT7" s="1014">
        <f>VLOOKUP(AT$1,Junio!$F$13:$L$34,7,0)</f>
        <v>0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0</v>
      </c>
      <c r="AX7" s="1014">
        <f>VLOOKUP(AX$1,Junio!$F$13:$L$34,7,0)</f>
        <v>0</v>
      </c>
      <c r="AY7" s="1014">
        <f>VLOOKUP(AY$1,Junio!$F$13:$L$34,7,0)</f>
        <v>0</v>
      </c>
      <c r="AZ7" s="1014">
        <f>VLOOKUP(AZ$1,Junio!$F$13:$L$34,7,0)</f>
        <v>0</v>
      </c>
      <c r="BA7" s="1014">
        <f>VLOOKUP(BA$1,Junio!$F$13:$L$34,7,0)</f>
        <v>0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0</v>
      </c>
      <c r="BF7" s="1014">
        <f>VLOOKUP(BF$1,Junio!$F$13:$L$34,7,0)</f>
        <v>0</v>
      </c>
      <c r="BG7" s="1014">
        <f>VLOOKUP(BG$1,Junio!$F$13:$L$34,7,0)</f>
        <v>0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0</v>
      </c>
      <c r="BM7" s="1014">
        <f>VLOOKUP(BM$1,Junio!$F$35:$L$40,7,0)</f>
        <v>0</v>
      </c>
      <c r="BN7" s="1014">
        <f>VLOOKUP(BN$1,Junio!$F$35:$L$40,7,0)</f>
        <v>0</v>
      </c>
      <c r="BO7" s="1014">
        <f>VLOOKUP(BO$1,Junio!$F$35:$L$40,7,0)</f>
        <v>0</v>
      </c>
      <c r="BP7" s="1014">
        <f>VLOOKUP(BP$1,Junio!$F$35:$L$40,7,0)</f>
        <v>0</v>
      </c>
      <c r="BQ7" s="1014">
        <f>VLOOKUP(BQ$1,Junio!$F$47:$L$57,7,0)</f>
        <v>0</v>
      </c>
      <c r="BR7" s="1014">
        <f>VLOOKUP(BR$1,Junio!$F$47:$L$57,7,0)</f>
        <v>0</v>
      </c>
      <c r="BS7" s="1014">
        <f>VLOOKUP(BS$1,Junio!$F$47:$L$57,7,0)</f>
        <v>0</v>
      </c>
      <c r="BT7" s="1014">
        <f>VLOOKUP(BT$1,Junio!$F$47:$L$57,7,0)</f>
        <v>0</v>
      </c>
      <c r="BU7" s="1014">
        <f>VLOOKUP(BU$1,Junio!$F$47:$L$57,7,0)</f>
        <v>0</v>
      </c>
      <c r="BV7" s="1014">
        <f>VLOOKUP(BV$1,Junio!$F$47:$L$57,7,0)</f>
        <v>0</v>
      </c>
      <c r="BW7" s="1014">
        <f>VLOOKUP(BW$1,Junio!$F$47:$L$57,7,0)</f>
        <v>0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0</v>
      </c>
      <c r="CB7" s="1014">
        <f>VLOOKUP(Data!CB$1,Junio!A71:F91,2,0)</f>
        <v>0</v>
      </c>
      <c r="CC7" s="1014">
        <f>VLOOKUP(Data!CC$1,Junio!$A$66:$E$86,3,0)</f>
        <v>0</v>
      </c>
      <c r="CD7" s="1014">
        <f>VLOOKUP(Data!CD$1,Junio!A71:H91,8,0)</f>
        <v>0</v>
      </c>
      <c r="CE7" s="1014">
        <f>VLOOKUP(Data!CE$1,Junio!$A$66:$E$86,4,0)</f>
        <v>0</v>
      </c>
      <c r="CF7" s="1014">
        <f>VLOOKUP(Data!CF$1,Junio!$A$66:$E$86,5,0)</f>
        <v>0</v>
      </c>
      <c r="CG7" s="1014">
        <f>Junio!$C$91</f>
        <v>0</v>
      </c>
      <c r="CH7" s="1014">
        <f>Junio!$D$91</f>
        <v>0</v>
      </c>
      <c r="CI7" s="1014">
        <f>Junio!$E$91</f>
        <v>0</v>
      </c>
      <c r="CJ7" s="1014">
        <f>Junio!$F$91</f>
        <v>0</v>
      </c>
      <c r="CK7" s="1014">
        <f>Junio!$G$91</f>
        <v>0</v>
      </c>
      <c r="CL7" s="1014">
        <f>Junio!$H$91</f>
        <v>0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0</v>
      </c>
      <c r="CQ7" s="1014">
        <f>Junio!E92</f>
        <v>0</v>
      </c>
      <c r="CR7" s="1014">
        <f>Junio!$F$92</f>
        <v>0</v>
      </c>
      <c r="CS7" s="1014">
        <f>Junio!$G$92</f>
        <v>0</v>
      </c>
      <c r="CT7" s="1014">
        <f>Junio!$H$92</f>
        <v>0</v>
      </c>
      <c r="CU7" s="1014">
        <f>Junio!$I$92</f>
        <v>0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0</v>
      </c>
      <c r="DC7" s="1014">
        <f>Junio!$I$94</f>
        <v>0</v>
      </c>
      <c r="DD7" s="1014">
        <f>Junio!$J$94</f>
        <v>0</v>
      </c>
      <c r="DE7" s="1014">
        <f>Junio!$C$95</f>
        <v>0</v>
      </c>
      <c r="DF7" s="1014">
        <f>Junio!$D$95</f>
        <v>0</v>
      </c>
      <c r="DG7" s="1014">
        <f>Junio!$E$95</f>
        <v>0</v>
      </c>
      <c r="DH7" s="1014">
        <f>Junio!$F$95</f>
        <v>0</v>
      </c>
      <c r="DI7" s="1014">
        <f>Junio!$G$95</f>
        <v>0</v>
      </c>
      <c r="DJ7" s="1014">
        <f>Junio!$H$95</f>
        <v>0</v>
      </c>
      <c r="DK7" s="1014">
        <f>Junio!$I$95</f>
        <v>0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0</v>
      </c>
      <c r="DR7" s="1014">
        <f>Junio!$H$96</f>
        <v>0</v>
      </c>
      <c r="DS7" s="1014">
        <f>Junio!$I$96</f>
        <v>0</v>
      </c>
      <c r="DT7" s="1014">
        <f>Junio!J$96</f>
        <v>0</v>
      </c>
      <c r="DU7" s="1014">
        <f>Junio!C$98</f>
        <v>0</v>
      </c>
      <c r="DV7" s="1014">
        <f>Junio!$D$98</f>
        <v>0</v>
      </c>
      <c r="DW7" s="1014">
        <f>Junio!$E$98</f>
        <v>0</v>
      </c>
      <c r="DX7" s="1014">
        <f>Junio!$F$98</f>
        <v>0</v>
      </c>
      <c r="DY7" s="1014">
        <f>Junio!$G$98</f>
        <v>0</v>
      </c>
      <c r="DZ7" s="1014">
        <f>Junio!$H$98</f>
        <v>0</v>
      </c>
      <c r="EA7" s="1014">
        <f>Junio!$I$98</f>
        <v>0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0</v>
      </c>
      <c r="EF7" s="1014">
        <f>Junio!$F$99</f>
        <v>0</v>
      </c>
      <c r="EG7" s="1014">
        <f>Junio!$G$99</f>
        <v>0</v>
      </c>
      <c r="EH7" s="1014">
        <f>Junio!$H$99</f>
        <v>0</v>
      </c>
      <c r="EI7" s="1014">
        <f>Junio!$I$99</f>
        <v>0</v>
      </c>
      <c r="EJ7" s="1014">
        <f>Junio!$J$99</f>
        <v>0</v>
      </c>
      <c r="EK7" s="1014">
        <f>VLOOKUP(EK$1,Junio!$A$102:$G$113,6,0)</f>
        <v>0</v>
      </c>
      <c r="EL7" s="1014">
        <f>VLOOKUP(EL$1,Junio!$A$102:$G$113,6,0)</f>
        <v>0</v>
      </c>
      <c r="EM7" s="1014">
        <f>VLOOKUP(EM$1,Junio!$A$102:$G$113,6,0)</f>
        <v>0</v>
      </c>
      <c r="EN7" s="1014">
        <f>VLOOKUP(EN$1,Junio!$A$102:$G$113,6,0)</f>
        <v>0</v>
      </c>
      <c r="EO7" s="1014">
        <f>VLOOKUP(EO$1,Junio!$A$102:$G$113,6,0)</f>
        <v>0</v>
      </c>
      <c r="EP7" s="1014">
        <f>VLOOKUP(EP$1,Junio!$A$102:$G$113,6,0)</f>
        <v>0</v>
      </c>
      <c r="EQ7" s="1014">
        <f>VLOOKUP(EQ$1,Junio!$A$102:$G$113,6,0)</f>
        <v>0</v>
      </c>
      <c r="ER7" s="1014">
        <f>VLOOKUP(ER$1,Junio!$A$102:$G$113,6,0)</f>
        <v>0</v>
      </c>
      <c r="ES7" s="1014">
        <f>VLOOKUP(ES$1,Junio!$A$102:$G$113,6,0)</f>
        <v>0</v>
      </c>
      <c r="ET7" s="1014">
        <f>VLOOKUP(ET$1,Junio!$A$102:$G$113,6,0)</f>
        <v>0</v>
      </c>
      <c r="EU7" s="1014">
        <f>VLOOKUP(EU$1,Junio!$A$102:$G$113,6,0)</f>
        <v>0</v>
      </c>
      <c r="EV7" s="1014">
        <f>VLOOKUP(EV$1,Junio!$A$102:$G$113,6,0)</f>
        <v>0</v>
      </c>
      <c r="EW7" s="1014">
        <f>VLOOKUP(EW$1,Junio!$A$13:$D$50,4,0)</f>
        <v>0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0</v>
      </c>
      <c r="FA7" s="1014">
        <f>VLOOKUP(FA$1,Junio!$A$13:$D$50,4,0)</f>
        <v>0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0</v>
      </c>
      <c r="FF7" s="1013">
        <f t="shared" si="0"/>
        <v>0</v>
      </c>
      <c r="FG7" s="1013" t="str">
        <f t="shared" si="1"/>
        <v>Vacio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2018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0</v>
      </c>
      <c r="I8" s="1014">
        <f>VLOOKUP(I$1,Julio!$A$13:$D$50,4,0)</f>
        <v>0</v>
      </c>
      <c r="J8" s="1014">
        <f>VLOOKUP(J$1,Julio!$A$13:$D$50,4,0)</f>
        <v>0</v>
      </c>
      <c r="K8" s="1014">
        <f>VLOOKUP(K$1,Julio!$A$13:$D$50,4,0)</f>
        <v>0</v>
      </c>
      <c r="L8" s="1014">
        <f>VLOOKUP(L$1,Julio!$A$13:$D$50,4,0)</f>
        <v>0</v>
      </c>
      <c r="M8" s="1014">
        <f>VLOOKUP(M$1,Julio!$A$13:$D$50,4,0)</f>
        <v>0</v>
      </c>
      <c r="N8" s="1014">
        <f>VLOOKUP(N$1,Julio!$A$13:$D$50,4,0)</f>
        <v>0</v>
      </c>
      <c r="O8" s="1014">
        <f>VLOOKUP(O$1,Julio!$A$13:$D$50,4,0)</f>
        <v>0</v>
      </c>
      <c r="P8" s="1014">
        <f>VLOOKUP(P$1,Julio!$A$13:$D$50,4,0)</f>
        <v>0</v>
      </c>
      <c r="Q8" s="1014">
        <f>VLOOKUP(Q$1,Julio!$A$13:$D$50,4,0)</f>
        <v>0</v>
      </c>
      <c r="R8" s="1014">
        <f>VLOOKUP(R$1,Julio!$A$13:$D$50,4,0)</f>
        <v>0</v>
      </c>
      <c r="S8" s="1014">
        <f>VLOOKUP(S$1,Julio!$A$13:$D$50,4,0)</f>
        <v>0</v>
      </c>
      <c r="T8" s="1014">
        <f>VLOOKUP(T$1,Julio!$A$13:$D$50,4,0)</f>
        <v>0</v>
      </c>
      <c r="U8" s="1014">
        <f>VLOOKUP(U$1,Julio!$A$13:$D$50,4,0)</f>
        <v>0</v>
      </c>
      <c r="V8" s="1014">
        <f>VLOOKUP(V$1,Julio!$A$13:$D$50,4,0)</f>
        <v>0</v>
      </c>
      <c r="W8" s="1014">
        <f>VLOOKUP(W$1,Julio!$A$13:$D$50,4,0)</f>
        <v>0</v>
      </c>
      <c r="X8" s="1014">
        <f>VLOOKUP(X$1,Julio!$A$13:$D$50,4,0)</f>
        <v>0</v>
      </c>
      <c r="Y8" s="1014">
        <f>VLOOKUP(Y$1,Julio!$A$13:$D$50,4,0)</f>
        <v>0</v>
      </c>
      <c r="Z8" s="1014">
        <f>VLOOKUP(Z$1,Julio!$A$13:$D$50,4,0)</f>
        <v>0</v>
      </c>
      <c r="AA8" s="1014">
        <f>VLOOKUP(AA$1,Julio!$A$13:$D$50,4,0)</f>
        <v>0</v>
      </c>
      <c r="AB8" s="1014">
        <f>VLOOKUP(AB$1,Julio!$A$13:$D$50,4,0)</f>
        <v>0</v>
      </c>
      <c r="AC8" s="1014">
        <f>VLOOKUP(AC$1,Julio!$A$13:$D$50,4,0)</f>
        <v>0</v>
      </c>
      <c r="AD8" s="1014">
        <f>VLOOKUP(AD$1,Julio!$A$13:$D$50,4,0)</f>
        <v>0</v>
      </c>
      <c r="AE8" s="1014">
        <f>VLOOKUP(AE$1,Julio!$A$13:$D$50,4,0)</f>
        <v>0</v>
      </c>
      <c r="AF8" s="1014">
        <f>VLOOKUP(AF$1,Julio!$A$13:$D$50,4,0)</f>
        <v>0</v>
      </c>
      <c r="AG8" s="1014">
        <f>VLOOKUP(AG$1,Julio!$A$13:$D$50,4,0)</f>
        <v>0</v>
      </c>
      <c r="AH8" s="1014">
        <f>VLOOKUP(AH$1,Julio!$A$13:$D$50,4,0)</f>
        <v>0</v>
      </c>
      <c r="AI8" s="1014">
        <f>VLOOKUP(AI$1,Julio!$A$13:$D$50,4,0)</f>
        <v>0</v>
      </c>
      <c r="AJ8" s="1014">
        <f>VLOOKUP(AJ$1,Julio!$A$13:$D$50,4,0)</f>
        <v>0</v>
      </c>
      <c r="AK8" s="1014">
        <f>VLOOKUP(AK$1,Julio!$A$13:$D$50,4,0)</f>
        <v>0</v>
      </c>
      <c r="AL8" s="1014">
        <f>VLOOKUP(AL$1,Julio!$A$13:$D$50,4,0)</f>
        <v>0</v>
      </c>
      <c r="AM8" s="1014">
        <f>VLOOKUP(AM$1,Julio!$A$13:$D$50,4,0)</f>
        <v>0</v>
      </c>
      <c r="AN8" s="1014">
        <f>VLOOKUP(AN$1,Julio!$A$13:$D$52,4,0)</f>
        <v>0</v>
      </c>
      <c r="AO8" s="1014">
        <f>VLOOKUP(AO$1,Julio!$F$13:$L$34,7,0)</f>
        <v>0</v>
      </c>
      <c r="AP8" s="1014">
        <f>VLOOKUP(AP$1,Julio!$F$13:$L$34,7,0)</f>
        <v>0</v>
      </c>
      <c r="AQ8" s="1014">
        <f>VLOOKUP(AQ$1,Julio!$F$13:$L$34,7,0)</f>
        <v>0</v>
      </c>
      <c r="AR8" s="1014">
        <f>VLOOKUP(AR$1,Julio!$F$13:$L$34,7,0)</f>
        <v>0</v>
      </c>
      <c r="AS8" s="1014">
        <f>VLOOKUP(AS$1,Julio!$F$13:$L$34,7,0)</f>
        <v>0</v>
      </c>
      <c r="AT8" s="1014">
        <f>VLOOKUP(AT$1,Julio!$F$13:$L$34,7,0)</f>
        <v>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0</v>
      </c>
      <c r="AX8" s="1014">
        <f>VLOOKUP(AX$1,Julio!$F$13:$L$34,7,0)</f>
        <v>0</v>
      </c>
      <c r="AY8" s="1014">
        <f>VLOOKUP(AY$1,Julio!$F$13:$L$34,7,0)</f>
        <v>0</v>
      </c>
      <c r="AZ8" s="1014">
        <f>VLOOKUP(AZ$1,Julio!$F$13:$L$34,7,0)</f>
        <v>0</v>
      </c>
      <c r="BA8" s="1014">
        <f>VLOOKUP(BA$1,Julio!$F$13:$L$34,7,0)</f>
        <v>0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0</v>
      </c>
      <c r="BF8" s="1014">
        <f>VLOOKUP(BF$1,Julio!$F$13:$L$34,7,0)</f>
        <v>0</v>
      </c>
      <c r="BG8" s="1014">
        <f>VLOOKUP(BG$1,Julio!$F$13:$L$34,7,0)</f>
        <v>0</v>
      </c>
      <c r="BH8" s="1014">
        <f>VLOOKUP(BH$1,Julio!$F$13:$L$34,7,0)</f>
        <v>0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0</v>
      </c>
      <c r="BM8" s="1014">
        <f>VLOOKUP(BM$1,Julio!$F$35:$L$40,7,0)</f>
        <v>0</v>
      </c>
      <c r="BN8" s="1014">
        <f>VLOOKUP(BN$1,Julio!$F$35:$L$40,7,0)</f>
        <v>0</v>
      </c>
      <c r="BO8" s="1014">
        <f>VLOOKUP(BO$1,Julio!$F$35:$L$40,7,0)</f>
        <v>0</v>
      </c>
      <c r="BP8" s="1014">
        <f>VLOOKUP(BP$1,Julio!$F$35:$L$40,7,0)</f>
        <v>0</v>
      </c>
      <c r="BQ8" s="1014">
        <f>VLOOKUP(BQ$1,Julio!$F$47:$L$57,7,0)</f>
        <v>0</v>
      </c>
      <c r="BR8" s="1014">
        <f>VLOOKUP(BR$1,Julio!$F$47:$L$57,7,0)</f>
        <v>0</v>
      </c>
      <c r="BS8" s="1014">
        <f>VLOOKUP(BS$1,Julio!$F$47:$L$57,7,0)</f>
        <v>0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0</v>
      </c>
      <c r="BW8" s="1014">
        <f>VLOOKUP(BW$1,Julio!$F$47:$L$57,7,0)</f>
        <v>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0</v>
      </c>
      <c r="CB8" s="1014">
        <f>VLOOKUP(Data!CB$1,Julio!A72:F92,2,0)</f>
        <v>0</v>
      </c>
      <c r="CC8" s="1014">
        <f>VLOOKUP(Data!CC$1,Julio!$A$66:$E$86,3,0)</f>
        <v>0</v>
      </c>
      <c r="CD8" s="1014">
        <f>VLOOKUP(Data!CD$1,Julio!A72:H92,8,0)</f>
        <v>0</v>
      </c>
      <c r="CE8" s="1014">
        <f>VLOOKUP(Data!CE$1,Julio!$A$66:$E$86,4,0)</f>
        <v>0</v>
      </c>
      <c r="CF8" s="1014">
        <f>VLOOKUP(Data!CF$1,Julio!$A$66:$E$86,5,0)</f>
        <v>0</v>
      </c>
      <c r="CG8" s="1014">
        <f>Julio!$C$91</f>
        <v>0</v>
      </c>
      <c r="CH8" s="1014">
        <f>Julio!$D$91</f>
        <v>0</v>
      </c>
      <c r="CI8" s="1014">
        <f>Julio!$E$91</f>
        <v>0</v>
      </c>
      <c r="CJ8" s="1014">
        <f>Julio!$F$91</f>
        <v>0</v>
      </c>
      <c r="CK8" s="1014">
        <f>Julio!$G$91</f>
        <v>0</v>
      </c>
      <c r="CL8" s="1014">
        <f>Julio!$H$91</f>
        <v>0</v>
      </c>
      <c r="CM8" s="1014">
        <f>Julio!$I$91</f>
        <v>0</v>
      </c>
      <c r="CN8" s="1014">
        <f>Julio!$J$91</f>
        <v>0</v>
      </c>
      <c r="CO8" s="1014">
        <f>Julio!C92</f>
        <v>0</v>
      </c>
      <c r="CP8" s="1014">
        <f>Julio!D92</f>
        <v>0</v>
      </c>
      <c r="CQ8" s="1014">
        <f>Julio!E92</f>
        <v>0</v>
      </c>
      <c r="CR8" s="1014">
        <f>Julio!$F$92</f>
        <v>0</v>
      </c>
      <c r="CS8" s="1014">
        <f>Julio!$G$92</f>
        <v>0</v>
      </c>
      <c r="CT8" s="1014">
        <f>Julio!$H$92</f>
        <v>0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0</v>
      </c>
      <c r="DF8" s="1014">
        <f>Julio!$D$95</f>
        <v>0</v>
      </c>
      <c r="DG8" s="1014">
        <f>Julio!$E$95</f>
        <v>0</v>
      </c>
      <c r="DH8" s="1014">
        <f>Julio!$F$95</f>
        <v>0</v>
      </c>
      <c r="DI8" s="1014">
        <f>Julio!$G$95</f>
        <v>0</v>
      </c>
      <c r="DJ8" s="1014">
        <f>Julio!$H$95</f>
        <v>0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0</v>
      </c>
      <c r="DV8" s="1014">
        <f>Julio!$D$98</f>
        <v>0</v>
      </c>
      <c r="DW8" s="1014">
        <f>Julio!$E$98</f>
        <v>0</v>
      </c>
      <c r="DX8" s="1014">
        <f>Julio!$F$98</f>
        <v>0</v>
      </c>
      <c r="DY8" s="1014">
        <f>Julio!$G$98</f>
        <v>0</v>
      </c>
      <c r="DZ8" s="1014">
        <f>Julio!$H$98</f>
        <v>0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0</v>
      </c>
      <c r="EE8" s="1014">
        <f>Julio!$E$99</f>
        <v>0</v>
      </c>
      <c r="EF8" s="1014">
        <f>Julio!$F$99</f>
        <v>0</v>
      </c>
      <c r="EG8" s="1014">
        <f>Julio!$G$99</f>
        <v>0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0</v>
      </c>
      <c r="EL8" s="1014">
        <f>VLOOKUP(EL$1,Julio!$A$102:$G$113,6,0)</f>
        <v>0</v>
      </c>
      <c r="EM8" s="1014">
        <f>VLOOKUP(EM$1,Julio!$A$102:$G$113,6,0)</f>
        <v>0</v>
      </c>
      <c r="EN8" s="1014">
        <f>VLOOKUP(EN$1,Julio!$A$102:$G$113,6,0)</f>
        <v>0</v>
      </c>
      <c r="EO8" s="1014">
        <f>VLOOKUP(EO$1,Julio!$A$102:$G$113,6,0)</f>
        <v>0</v>
      </c>
      <c r="EP8" s="1014">
        <f>VLOOKUP(EP$1,Julio!$A$102:$G$113,6,0)</f>
        <v>0</v>
      </c>
      <c r="EQ8" s="1014">
        <f>VLOOKUP(EQ$1,Julio!$A$102:$G$113,6,0)</f>
        <v>0</v>
      </c>
      <c r="ER8" s="1014">
        <f>VLOOKUP(ER$1,Julio!$A$102:$G$113,6,0)</f>
        <v>0</v>
      </c>
      <c r="ES8" s="1014">
        <f>VLOOKUP(ES$1,Julio!$A$102:$G$113,6,0)</f>
        <v>0</v>
      </c>
      <c r="ET8" s="1014">
        <f>VLOOKUP(ET$1,Julio!$A$102:$G$113,6,0)</f>
        <v>0</v>
      </c>
      <c r="EU8" s="1014">
        <f>VLOOKUP(EU$1,Julio!$A$102:$G$113,6,0)</f>
        <v>0</v>
      </c>
      <c r="EV8" s="1014">
        <f>VLOOKUP(EV$1,Julio!$A$102:$G$113,6,0)</f>
        <v>0</v>
      </c>
      <c r="EW8" s="1014">
        <f>VLOOKUP(EW$1,Julio!$A$13:$D$50,4,0)</f>
        <v>0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0</v>
      </c>
      <c r="FA8" s="1014">
        <f>VLOOKUP(FA$1,Julio!$A$13:$D$50,4,0)</f>
        <v>0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0</v>
      </c>
      <c r="FF8" s="1013">
        <f t="shared" si="0"/>
        <v>0</v>
      </c>
      <c r="FG8" s="1013" t="str">
        <f t="shared" si="1"/>
        <v>Vacio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2018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0</v>
      </c>
      <c r="I9" s="1014">
        <f>VLOOKUP(I$1,Agosto!$A$13:$D$50,4,0)</f>
        <v>0</v>
      </c>
      <c r="J9" s="1014">
        <f>VLOOKUP(J$1,Agosto!$A$13:$D$50,4,0)</f>
        <v>0</v>
      </c>
      <c r="K9" s="1014">
        <f>VLOOKUP(K$1,Agosto!$A$13:$D$50,4,0)</f>
        <v>0</v>
      </c>
      <c r="L9" s="1014">
        <f>VLOOKUP(L$1,Agosto!$A$13:$D$50,4,0)</f>
        <v>0</v>
      </c>
      <c r="M9" s="1014">
        <f>VLOOKUP(M$1,Agosto!$A$13:$D$50,4,0)</f>
        <v>0</v>
      </c>
      <c r="N9" s="1014">
        <f>VLOOKUP(N$1,Agosto!$A$13:$D$50,4,0)</f>
        <v>0</v>
      </c>
      <c r="O9" s="1014">
        <f>VLOOKUP(O$1,Agosto!$A$13:$D$50,4,0)</f>
        <v>0</v>
      </c>
      <c r="P9" s="1014">
        <f>VLOOKUP(P$1,Agosto!$A$13:$D$50,4,0)</f>
        <v>0</v>
      </c>
      <c r="Q9" s="1014">
        <f>VLOOKUP(Q$1,Agosto!$A$13:$D$50,4,0)</f>
        <v>0</v>
      </c>
      <c r="R9" s="1014">
        <f>VLOOKUP(R$1,Agosto!$A$13:$D$50,4,0)</f>
        <v>0</v>
      </c>
      <c r="S9" s="1014">
        <f>VLOOKUP(S$1,Agosto!$A$13:$D$50,4,0)</f>
        <v>0</v>
      </c>
      <c r="T9" s="1014">
        <f>VLOOKUP(T$1,Agosto!$A$13:$D$50,4,0)</f>
        <v>0</v>
      </c>
      <c r="U9" s="1014">
        <f>VLOOKUP(U$1,Agosto!$A$13:$D$50,4,0)</f>
        <v>0</v>
      </c>
      <c r="V9" s="1014">
        <f>VLOOKUP(V$1,Agosto!$A$13:$D$50,4,0)</f>
        <v>0</v>
      </c>
      <c r="W9" s="1014">
        <f>VLOOKUP(W$1,Agosto!$A$13:$D$50,4,0)</f>
        <v>0</v>
      </c>
      <c r="X9" s="1014">
        <f>VLOOKUP(X$1,Agosto!$A$13:$D$50,4,0)</f>
        <v>0</v>
      </c>
      <c r="Y9" s="1014">
        <f>VLOOKUP(Y$1,Agosto!$A$13:$D$50,4,0)</f>
        <v>0</v>
      </c>
      <c r="Z9" s="1014">
        <f>VLOOKUP(Z$1,Agosto!$A$13:$D$50,4,0)</f>
        <v>0</v>
      </c>
      <c r="AA9" s="1014">
        <f>VLOOKUP(AA$1,Agosto!$A$13:$D$50,4,0)</f>
        <v>0</v>
      </c>
      <c r="AB9" s="1014">
        <f>VLOOKUP(AB$1,Agosto!$A$13:$D$50,4,0)</f>
        <v>0</v>
      </c>
      <c r="AC9" s="1014">
        <f>VLOOKUP(AC$1,Agosto!$A$13:$D$50,4,0)</f>
        <v>0</v>
      </c>
      <c r="AD9" s="1014">
        <f>VLOOKUP(AD$1,Agosto!$A$13:$D$50,4,0)</f>
        <v>0</v>
      </c>
      <c r="AE9" s="1014">
        <f>VLOOKUP(AE$1,Agosto!$A$13:$D$50,4,0)</f>
        <v>0</v>
      </c>
      <c r="AF9" s="1014">
        <f>VLOOKUP(AF$1,Agosto!$A$13:$D$50,4,0)</f>
        <v>0</v>
      </c>
      <c r="AG9" s="1014">
        <f>VLOOKUP(AG$1,Agosto!$A$13:$D$50,4,0)</f>
        <v>0</v>
      </c>
      <c r="AH9" s="1014">
        <f>VLOOKUP(AH$1,Agosto!$A$13:$D$50,4,0)</f>
        <v>0</v>
      </c>
      <c r="AI9" s="1014">
        <f>VLOOKUP(AI$1,Agosto!$A$13:$D$50,4,0)</f>
        <v>0</v>
      </c>
      <c r="AJ9" s="1014">
        <f>VLOOKUP(AJ$1,Agosto!$A$13:$D$50,4,0)</f>
        <v>0</v>
      </c>
      <c r="AK9" s="1014">
        <f>VLOOKUP(AK$1,Agosto!$A$13:$D$50,4,0)</f>
        <v>0</v>
      </c>
      <c r="AL9" s="1014">
        <f>VLOOKUP(AL$1,Agosto!$A$13:$D$50,4,0)</f>
        <v>0</v>
      </c>
      <c r="AM9" s="1014">
        <f>VLOOKUP(AM$1,Agosto!$A$13:$D$50,4,0)</f>
        <v>0</v>
      </c>
      <c r="AN9" s="1014">
        <f>VLOOKUP(AN$1,Agosto!$A$13:$D$52,4,0)</f>
        <v>0</v>
      </c>
      <c r="AO9" s="1014">
        <f>VLOOKUP(AO$1,Agosto!$F$13:$L$34,7,0)</f>
        <v>0</v>
      </c>
      <c r="AP9" s="1014">
        <f>VLOOKUP(AP$1,Agosto!$F$13:$L$34,7,0)</f>
        <v>0</v>
      </c>
      <c r="AQ9" s="1014">
        <f>VLOOKUP(AQ$1,Agosto!$F$13:$L$34,7,0)</f>
        <v>0</v>
      </c>
      <c r="AR9" s="1014">
        <f>VLOOKUP(AR$1,Agosto!$F$13:$L$34,7,0)</f>
        <v>0</v>
      </c>
      <c r="AS9" s="1014">
        <f>VLOOKUP(AS$1,Agosto!$F$13:$L$34,7,0)</f>
        <v>0</v>
      </c>
      <c r="AT9" s="1014">
        <f>VLOOKUP(AT$1,Agosto!$F$13:$L$34,7,0)</f>
        <v>0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0</v>
      </c>
      <c r="AX9" s="1014">
        <f>VLOOKUP(AX$1,Agosto!$F$13:$L$34,7,0)</f>
        <v>0</v>
      </c>
      <c r="AY9" s="1014">
        <f>VLOOKUP(AY$1,Agosto!$F$13:$L$34,7,0)</f>
        <v>0</v>
      </c>
      <c r="AZ9" s="1014">
        <f>VLOOKUP(AZ$1,Agosto!$F$13:$L$34,7,0)</f>
        <v>0</v>
      </c>
      <c r="BA9" s="1014">
        <f>VLOOKUP(BA$1,Agosto!$F$13:$L$34,7,0)</f>
        <v>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0</v>
      </c>
      <c r="BF9" s="1014">
        <f>VLOOKUP(BF$1,Agosto!$F$13:$L$34,7,0)</f>
        <v>0</v>
      </c>
      <c r="BG9" s="1014">
        <f>VLOOKUP(BG$1,Agosto!$F$13:$L$34,7,0)</f>
        <v>0</v>
      </c>
      <c r="BH9" s="1014">
        <f>VLOOKUP(BH$1,Agosto!$F$13:$L$34,7,0)</f>
        <v>0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0</v>
      </c>
      <c r="BL9" s="1014">
        <f>VLOOKUP(BL$1,Agosto!$F$35:$L$40,7,0)</f>
        <v>0</v>
      </c>
      <c r="BM9" s="1014">
        <f>VLOOKUP(BM$1,Agosto!$F$35:$L$40,7,0)</f>
        <v>0</v>
      </c>
      <c r="BN9" s="1014">
        <f>VLOOKUP(BN$1,Agosto!$F$35:$L$40,7,0)</f>
        <v>0</v>
      </c>
      <c r="BO9" s="1014">
        <f>VLOOKUP(BO$1,Agosto!$F$35:$L$40,7,0)</f>
        <v>0</v>
      </c>
      <c r="BP9" s="1014">
        <f>VLOOKUP(BP$1,Agosto!$F$35:$L$40,7,0)</f>
        <v>0</v>
      </c>
      <c r="BQ9" s="1014">
        <f>VLOOKUP(BQ$1,Agosto!$F$47:$L$57,7,0)</f>
        <v>0</v>
      </c>
      <c r="BR9" s="1014">
        <f>VLOOKUP(BR$1,Agosto!$F$47:$L$57,7,0)</f>
        <v>0</v>
      </c>
      <c r="BS9" s="1014">
        <f>VLOOKUP(BS$1,Agosto!$F$47:$L$57,7,0)</f>
        <v>0</v>
      </c>
      <c r="BT9" s="1014">
        <f>VLOOKUP(BT$1,Agosto!$F$47:$L$57,7,0)</f>
        <v>0</v>
      </c>
      <c r="BU9" s="1014">
        <f>VLOOKUP(BU$1,Agosto!$F$47:$L$57,7,0)</f>
        <v>0</v>
      </c>
      <c r="BV9" s="1014">
        <f>VLOOKUP(BV$1,Agosto!$F$47:$L$57,7,0)</f>
        <v>0</v>
      </c>
      <c r="BW9" s="1014">
        <f>VLOOKUP(BW$1,Agosto!$F$47:$L$57,7,0)</f>
        <v>0</v>
      </c>
      <c r="BX9" s="1014">
        <f>VLOOKUP(BX$1,Agosto!$F$47:$L$57,7,0)</f>
        <v>0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0</v>
      </c>
      <c r="CB9" s="1014">
        <f>VLOOKUP(Data!CB$1,Agosto!A73:F93,2,0)</f>
        <v>0</v>
      </c>
      <c r="CC9" s="1014">
        <f>VLOOKUP(Data!CC$1,Agosto!$A$66:$E$86,3,0)</f>
        <v>0</v>
      </c>
      <c r="CD9" s="1014">
        <f>VLOOKUP(Data!CD$1,Agosto!A73:H93,8,0)</f>
        <v>0</v>
      </c>
      <c r="CE9" s="1014">
        <f>VLOOKUP(Data!CE$1,Agosto!$A$66:$E$86,4,0)</f>
        <v>0</v>
      </c>
      <c r="CF9" s="1014">
        <f>VLOOKUP(Data!CF$1,Agosto!$A$66:$E$86,5,0)</f>
        <v>0</v>
      </c>
      <c r="CG9" s="1014">
        <f>Agosto!$C$91</f>
        <v>0</v>
      </c>
      <c r="CH9" s="1014">
        <f>Agosto!$D$91</f>
        <v>0</v>
      </c>
      <c r="CI9" s="1014">
        <f>Agosto!$E$91</f>
        <v>0</v>
      </c>
      <c r="CJ9" s="1014">
        <f>Agosto!$F$91</f>
        <v>0</v>
      </c>
      <c r="CK9" s="1014">
        <f>Agosto!$G$91</f>
        <v>0</v>
      </c>
      <c r="CL9" s="1014">
        <f>Agosto!$H$91</f>
        <v>0</v>
      </c>
      <c r="CM9" s="1014">
        <f>Agosto!$I$91</f>
        <v>0</v>
      </c>
      <c r="CN9" s="1014">
        <f>Agosto!$J$91</f>
        <v>0</v>
      </c>
      <c r="CO9" s="1014">
        <f>Agosto!C92</f>
        <v>0</v>
      </c>
      <c r="CP9" s="1014">
        <f>Agosto!D92</f>
        <v>0</v>
      </c>
      <c r="CQ9" s="1014">
        <f>Agosto!E92</f>
        <v>0</v>
      </c>
      <c r="CR9" s="1014">
        <f>Agosto!$F$92</f>
        <v>0</v>
      </c>
      <c r="CS9" s="1014">
        <f>Agosto!$G$92</f>
        <v>0</v>
      </c>
      <c r="CT9" s="1014">
        <f>Agosto!$H$92</f>
        <v>0</v>
      </c>
      <c r="CU9" s="1014">
        <f>Agosto!$I$92</f>
        <v>0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0</v>
      </c>
      <c r="CZ9" s="1014">
        <f>Agosto!$F$94</f>
        <v>0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0</v>
      </c>
      <c r="DF9" s="1014">
        <f>Agosto!$D$95</f>
        <v>0</v>
      </c>
      <c r="DG9" s="1014">
        <f>Agosto!$E$95</f>
        <v>0</v>
      </c>
      <c r="DH9" s="1014">
        <f>Agosto!$F$95</f>
        <v>0</v>
      </c>
      <c r="DI9" s="1014">
        <f>Agosto!$G$95</f>
        <v>0</v>
      </c>
      <c r="DJ9" s="1014">
        <f>Agosto!$H$95</f>
        <v>0</v>
      </c>
      <c r="DK9" s="1014">
        <f>Agosto!$I$95</f>
        <v>0</v>
      </c>
      <c r="DL9" s="1014">
        <f>Agosto!$J$95</f>
        <v>0</v>
      </c>
      <c r="DM9" s="1014">
        <f>Agosto!$C$96</f>
        <v>0</v>
      </c>
      <c r="DN9" s="1014">
        <f>Agosto!$D$96</f>
        <v>0</v>
      </c>
      <c r="DO9" s="1014">
        <f>Agosto!$E$96</f>
        <v>0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0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0</v>
      </c>
      <c r="EE9" s="1014">
        <f>Agosto!$E$99</f>
        <v>0</v>
      </c>
      <c r="EF9" s="1014">
        <f>Agosto!$F$99</f>
        <v>0</v>
      </c>
      <c r="EG9" s="1014">
        <f>Agosto!$G$99</f>
        <v>0</v>
      </c>
      <c r="EH9" s="1014">
        <f>Agosto!$H$99</f>
        <v>0</v>
      </c>
      <c r="EI9" s="1014">
        <f>Agosto!$I$99</f>
        <v>0</v>
      </c>
      <c r="EJ9" s="1014">
        <f>Agosto!$J$99</f>
        <v>0</v>
      </c>
      <c r="EK9" s="1014">
        <f>VLOOKUP(EK$1,Agosto!$A$102:$G$113,6,0)</f>
        <v>0</v>
      </c>
      <c r="EL9" s="1014">
        <f>VLOOKUP(EL$1,Agosto!$A$102:$G$113,6,0)</f>
        <v>0</v>
      </c>
      <c r="EM9" s="1014">
        <f>VLOOKUP(EM$1,Agosto!$A$102:$G$113,6,0)</f>
        <v>0</v>
      </c>
      <c r="EN9" s="1014">
        <f>VLOOKUP(EN$1,Agosto!$A$102:$G$113,6,0)</f>
        <v>0</v>
      </c>
      <c r="EO9" s="1014">
        <f>VLOOKUP(EO$1,Agosto!$A$102:$G$113,6,0)</f>
        <v>0</v>
      </c>
      <c r="EP9" s="1014">
        <f>VLOOKUP(EP$1,Agosto!$A$102:$G$113,6,0)</f>
        <v>0</v>
      </c>
      <c r="EQ9" s="1014">
        <f>VLOOKUP(EQ$1,Agosto!$A$102:$G$113,6,0)</f>
        <v>0</v>
      </c>
      <c r="ER9" s="1014">
        <f>VLOOKUP(ER$1,Agosto!$A$102:$G$113,6,0)</f>
        <v>0</v>
      </c>
      <c r="ES9" s="1014">
        <f>VLOOKUP(ES$1,Agosto!$A$102:$G$113,6,0)</f>
        <v>0</v>
      </c>
      <c r="ET9" s="1014">
        <f>VLOOKUP(ET$1,Agosto!$A$102:$G$113,6,0)</f>
        <v>0</v>
      </c>
      <c r="EU9" s="1014">
        <f>VLOOKUP(EU$1,Agosto!$A$102:$G$113,6,0)</f>
        <v>0</v>
      </c>
      <c r="EV9" s="1014">
        <f>VLOOKUP(EV$1,Agosto!$A$102:$G$113,6,0)</f>
        <v>0</v>
      </c>
      <c r="EW9" s="1014">
        <f>VLOOKUP(EW$1,Agosto!$A$13:$D$50,4,0)</f>
        <v>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0</v>
      </c>
      <c r="FA9" s="1014">
        <f>VLOOKUP(FA$1,Agosto!$A$13:$D$50,4,0)</f>
        <v>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0</v>
      </c>
      <c r="FF9" s="1013">
        <f t="shared" si="0"/>
        <v>0</v>
      </c>
      <c r="FG9" s="1013" t="str">
        <f t="shared" si="1"/>
        <v>Vacio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2018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0</v>
      </c>
      <c r="I10" s="1014">
        <f>VLOOKUP(I$1,Septiembre!$A$13:$D$50,4,0)</f>
        <v>0</v>
      </c>
      <c r="J10" s="1014">
        <f>VLOOKUP(J$1,Septiembre!$A$13:$D$50,4,0)</f>
        <v>0</v>
      </c>
      <c r="K10" s="1014">
        <f>VLOOKUP(K$1,Septiembre!$A$13:$D$50,4,0)</f>
        <v>0</v>
      </c>
      <c r="L10" s="1014">
        <f>VLOOKUP(L$1,Septiembre!$A$13:$D$50,4,0)</f>
        <v>0</v>
      </c>
      <c r="M10" s="1014">
        <f>VLOOKUP(M$1,Septiembre!$A$13:$D$50,4,0)</f>
        <v>0</v>
      </c>
      <c r="N10" s="1014">
        <f>VLOOKUP(N$1,Septiembre!$A$13:$D$50,4,0)</f>
        <v>0</v>
      </c>
      <c r="O10" s="1014">
        <f>VLOOKUP(O$1,Septiembre!$A$13:$D$50,4,0)</f>
        <v>0</v>
      </c>
      <c r="P10" s="1014">
        <f>VLOOKUP(P$1,Septiembre!$A$13:$D$50,4,0)</f>
        <v>0</v>
      </c>
      <c r="Q10" s="1014">
        <f>VLOOKUP(Q$1,Septiembre!$A$13:$D$50,4,0)</f>
        <v>0</v>
      </c>
      <c r="R10" s="1014">
        <f>VLOOKUP(R$1,Septiembre!$A$13:$D$50,4,0)</f>
        <v>0</v>
      </c>
      <c r="S10" s="1014">
        <f>VLOOKUP(S$1,Septiembre!$A$13:$D$50,4,0)</f>
        <v>0</v>
      </c>
      <c r="T10" s="1014">
        <f>VLOOKUP(T$1,Septiembre!$A$13:$D$50,4,0)</f>
        <v>0</v>
      </c>
      <c r="U10" s="1014">
        <f>VLOOKUP(U$1,Septiembre!$A$13:$D$50,4,0)</f>
        <v>0</v>
      </c>
      <c r="V10" s="1014">
        <f>VLOOKUP(V$1,Septiembre!$A$13:$D$50,4,0)</f>
        <v>0</v>
      </c>
      <c r="W10" s="1014">
        <f>VLOOKUP(W$1,Septiembre!$A$13:$D$50,4,0)</f>
        <v>0</v>
      </c>
      <c r="X10" s="1014">
        <f>VLOOKUP(X$1,Septiembre!$A$13:$D$50,4,0)</f>
        <v>0</v>
      </c>
      <c r="Y10" s="1014">
        <f>VLOOKUP(Y$1,Septiembre!$A$13:$D$50,4,0)</f>
        <v>0</v>
      </c>
      <c r="Z10" s="1014">
        <f>VLOOKUP(Z$1,Septiembre!$A$13:$D$50,4,0)</f>
        <v>0</v>
      </c>
      <c r="AA10" s="1014">
        <f>VLOOKUP(AA$1,Septiembre!$A$13:$D$50,4,0)</f>
        <v>0</v>
      </c>
      <c r="AB10" s="1014">
        <f>VLOOKUP(AB$1,Septiembre!$A$13:$D$50,4,0)</f>
        <v>0</v>
      </c>
      <c r="AC10" s="1014">
        <f>VLOOKUP(AC$1,Septiembre!$A$13:$D$50,4,0)</f>
        <v>0</v>
      </c>
      <c r="AD10" s="1014">
        <f>VLOOKUP(AD$1,Septiembre!$A$13:$D$50,4,0)</f>
        <v>0</v>
      </c>
      <c r="AE10" s="1014">
        <f>VLOOKUP(AE$1,Septiembre!$A$13:$D$50,4,0)</f>
        <v>0</v>
      </c>
      <c r="AF10" s="1014">
        <f>VLOOKUP(AF$1,Septiembre!$A$13:$D$50,4,0)</f>
        <v>0</v>
      </c>
      <c r="AG10" s="1014">
        <f>VLOOKUP(AG$1,Septiembre!$A$13:$D$50,4,0)</f>
        <v>0</v>
      </c>
      <c r="AH10" s="1014">
        <f>VLOOKUP(AH$1,Septiembre!$A$13:$D$50,4,0)</f>
        <v>0</v>
      </c>
      <c r="AI10" s="1014">
        <f>VLOOKUP(AI$1,Septiembre!$A$13:$D$50,4,0)</f>
        <v>0</v>
      </c>
      <c r="AJ10" s="1014">
        <f>VLOOKUP(AJ$1,Septiembre!$A$13:$D$50,4,0)</f>
        <v>0</v>
      </c>
      <c r="AK10" s="1014">
        <f>VLOOKUP(AK$1,Septiembre!$A$13:$D$50,4,0)</f>
        <v>0</v>
      </c>
      <c r="AL10" s="1014">
        <f>VLOOKUP(AL$1,Septiembre!$A$13:$D$50,4,0)</f>
        <v>0</v>
      </c>
      <c r="AM10" s="1014">
        <f>VLOOKUP(AM$1,Septiembre!$A$13:$D$50,4,0)</f>
        <v>0</v>
      </c>
      <c r="AN10" s="1014">
        <f>VLOOKUP(AN$1,Septiembre!$A$13:$D$52,4,0)</f>
        <v>0</v>
      </c>
      <c r="AO10" s="1014">
        <f>VLOOKUP(AO$1,Septiembre!$F$13:$L$34,7,0)</f>
        <v>0</v>
      </c>
      <c r="AP10" s="1014">
        <f>VLOOKUP(AP$1,Septiembre!$F$13:$L$34,7,0)</f>
        <v>0</v>
      </c>
      <c r="AQ10" s="1014">
        <f>VLOOKUP(AQ$1,Septiembre!$F$13:$L$34,7,0)</f>
        <v>0</v>
      </c>
      <c r="AR10" s="1014">
        <f>VLOOKUP(AR$1,Septiembre!$F$13:$L$34,7,0)</f>
        <v>0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0</v>
      </c>
      <c r="AX10" s="1014">
        <f>VLOOKUP(AX$1,Septiembre!$F$13:$L$34,7,0)</f>
        <v>0</v>
      </c>
      <c r="AY10" s="1014">
        <f>VLOOKUP(AY$1,Septiembre!$F$13:$L$34,7,0)</f>
        <v>0</v>
      </c>
      <c r="AZ10" s="1014">
        <f>VLOOKUP(AZ$1,Septiembre!$F$13:$L$34,7,0)</f>
        <v>0</v>
      </c>
      <c r="BA10" s="1014">
        <f>VLOOKUP(BA$1,Septiembre!$F$13:$L$34,7,0)</f>
        <v>0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0</v>
      </c>
      <c r="BF10" s="1014">
        <f>VLOOKUP(BF$1,Septiembre!$F$13:$L$34,7,0)</f>
        <v>0</v>
      </c>
      <c r="BG10" s="1014">
        <f>VLOOKUP(BG$1,Septiembre!$F$13:$L$34,7,0)</f>
        <v>0</v>
      </c>
      <c r="BH10" s="1014">
        <f>VLOOKUP(BH$1,Septiembre!$F$13:$L$34,7,0)</f>
        <v>0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0</v>
      </c>
      <c r="BM10" s="1014">
        <f>VLOOKUP(BM$1,Septiembre!$F$35:$L$40,7,0)</f>
        <v>0</v>
      </c>
      <c r="BN10" s="1014">
        <f>VLOOKUP(BN$1,Septiembre!$F$35:$L$40,7,0)</f>
        <v>0</v>
      </c>
      <c r="BO10" s="1014">
        <f>VLOOKUP(BO$1,Septiembre!$F$35:$L$40,7,0)</f>
        <v>0</v>
      </c>
      <c r="BP10" s="1014">
        <f>VLOOKUP(BP$1,Septiembre!$F$35:$L$40,7,0)</f>
        <v>0</v>
      </c>
      <c r="BQ10" s="1014">
        <f>VLOOKUP(BQ$1,Septiembre!$F$47:$L$57,7,0)</f>
        <v>0</v>
      </c>
      <c r="BR10" s="1014">
        <f>VLOOKUP(BR$1,Septiembre!$F$47:$L$57,7,0)</f>
        <v>0</v>
      </c>
      <c r="BS10" s="1014">
        <f>VLOOKUP(BS$1,Septiembre!$F$47:$L$57,7,0)</f>
        <v>0</v>
      </c>
      <c r="BT10" s="1014">
        <f>VLOOKUP(BT$1,Septiembre!$F$47:$L$57,7,0)</f>
        <v>0</v>
      </c>
      <c r="BU10" s="1014">
        <f>VLOOKUP(BU$1,Septiembre!$F$47:$L$57,7,0)</f>
        <v>0</v>
      </c>
      <c r="BV10" s="1014">
        <f>VLOOKUP(BV$1,Septiembre!$F$47:$L$57,7,0)</f>
        <v>0</v>
      </c>
      <c r="BW10" s="1014">
        <f>VLOOKUP(BW$1,Septiembre!$F$47:$L$57,7,0)</f>
        <v>0</v>
      </c>
      <c r="BX10" s="1014">
        <f>VLOOKUP(BX$1,Septiembre!$F$47:$L$57,7,0)</f>
        <v>0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0</v>
      </c>
      <c r="CC10" s="1014">
        <f>VLOOKUP(Data!CC$1,Septiembre!$A$66:$E$86,3,0)</f>
        <v>0</v>
      </c>
      <c r="CD10" s="1014">
        <f>VLOOKUP(Data!CD$1,Septiembre!A74:H94,8,0)</f>
        <v>0</v>
      </c>
      <c r="CE10" s="1014">
        <f>VLOOKUP(Data!CE$1,Septiembre!$A$66:$E$86,4,0)</f>
        <v>0</v>
      </c>
      <c r="CF10" s="1014">
        <f>VLOOKUP(Data!CF$1,Septiembre!$A$66:$E$86,5,0)</f>
        <v>0</v>
      </c>
      <c r="CG10" s="1014">
        <f>Septiembre!$C$91</f>
        <v>0</v>
      </c>
      <c r="CH10" s="1014">
        <f>Septiembre!$D$91</f>
        <v>0</v>
      </c>
      <c r="CI10" s="1014">
        <f>Septiembre!$E$91</f>
        <v>0</v>
      </c>
      <c r="CJ10" s="1014">
        <f>Septiembre!$F$91</f>
        <v>0</v>
      </c>
      <c r="CK10" s="1014">
        <f>Septiembre!$G$91</f>
        <v>0</v>
      </c>
      <c r="CL10" s="1014">
        <f>Septiembre!$H$91</f>
        <v>0</v>
      </c>
      <c r="CM10" s="1014">
        <f>Septiembre!$I$91</f>
        <v>0</v>
      </c>
      <c r="CN10" s="1014">
        <f>Septiembre!$J$91</f>
        <v>0</v>
      </c>
      <c r="CO10" s="1014">
        <f>Septiembre!C92</f>
        <v>0</v>
      </c>
      <c r="CP10" s="1014">
        <f>Septiembre!D92</f>
        <v>0</v>
      </c>
      <c r="CQ10" s="1014">
        <f>Septiembre!E92</f>
        <v>0</v>
      </c>
      <c r="CR10" s="1014">
        <f>Septiembre!$F$92</f>
        <v>0</v>
      </c>
      <c r="CS10" s="1014">
        <f>Septiembre!$G$92</f>
        <v>0</v>
      </c>
      <c r="CT10" s="1014">
        <f>Septiembre!$H$92</f>
        <v>0</v>
      </c>
      <c r="CU10" s="1014">
        <f>Septiembre!$I$92</f>
        <v>0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0</v>
      </c>
      <c r="DD10" s="1014">
        <f>Septiembre!$J$94</f>
        <v>0</v>
      </c>
      <c r="DE10" s="1014">
        <f>Septiembre!$C$95</f>
        <v>0</v>
      </c>
      <c r="DF10" s="1014">
        <f>Septiembre!$D$95</f>
        <v>0</v>
      </c>
      <c r="DG10" s="1014">
        <f>Septiembre!$E$95</f>
        <v>0</v>
      </c>
      <c r="DH10" s="1014">
        <f>Septiembre!$F$95</f>
        <v>0</v>
      </c>
      <c r="DI10" s="1014">
        <f>Septiembre!$G$95</f>
        <v>0</v>
      </c>
      <c r="DJ10" s="1014">
        <f>Septiembre!$H$95</f>
        <v>0</v>
      </c>
      <c r="DK10" s="1014">
        <f>Septiembre!$I$95</f>
        <v>0</v>
      </c>
      <c r="DL10" s="1014">
        <f>Septiembre!$J$95</f>
        <v>0</v>
      </c>
      <c r="DM10" s="1014">
        <f>Septiembre!$C$96</f>
        <v>0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0</v>
      </c>
      <c r="DW10" s="1014">
        <f>Septiembre!$E$98</f>
        <v>0</v>
      </c>
      <c r="DX10" s="1014">
        <f>Septiembre!$F$98</f>
        <v>0</v>
      </c>
      <c r="DY10" s="1014">
        <f>Septiembre!$G$98</f>
        <v>0</v>
      </c>
      <c r="DZ10" s="1014">
        <f>Septiembre!$H$98</f>
        <v>0</v>
      </c>
      <c r="EA10" s="1014">
        <f>Septiembre!$I$98</f>
        <v>0</v>
      </c>
      <c r="EB10" s="1014">
        <f>Septiembre!$J$98</f>
        <v>0</v>
      </c>
      <c r="EC10" s="1014">
        <f>Septiembre!$C$99</f>
        <v>0</v>
      </c>
      <c r="ED10" s="1014">
        <f>Septiembre!$D$99</f>
        <v>0</v>
      </c>
      <c r="EE10" s="1014">
        <f>Septiembre!$E$99</f>
        <v>0</v>
      </c>
      <c r="EF10" s="1014">
        <f>Septiembre!$F$99</f>
        <v>0</v>
      </c>
      <c r="EG10" s="1014">
        <f>Septiembre!$G$99</f>
        <v>0</v>
      </c>
      <c r="EH10" s="1014">
        <f>Septiembre!$H$99</f>
        <v>0</v>
      </c>
      <c r="EI10" s="1014">
        <f>Septiembre!$I$99</f>
        <v>0</v>
      </c>
      <c r="EJ10" s="1014">
        <f>Septiembre!$J$99</f>
        <v>0</v>
      </c>
      <c r="EK10" s="1014">
        <f>VLOOKUP(EK$1,Septiembre!$A$102:$G$113,6,0)</f>
        <v>0</v>
      </c>
      <c r="EL10" s="1014">
        <f>VLOOKUP(EL$1,Septiembre!$A$102:$G$113,6,0)</f>
        <v>0</v>
      </c>
      <c r="EM10" s="1014">
        <f>VLOOKUP(EM$1,Septiembre!$A$102:$G$113,6,0)</f>
        <v>0</v>
      </c>
      <c r="EN10" s="1014">
        <f>VLOOKUP(EN$1,Septiembre!$A$102:$G$113,6,0)</f>
        <v>0</v>
      </c>
      <c r="EO10" s="1014">
        <f>VLOOKUP(EO$1,Septiembre!$A$102:$G$113,6,0)</f>
        <v>0</v>
      </c>
      <c r="EP10" s="1014">
        <f>VLOOKUP(EP$1,Septiembre!$A$102:$G$113,6,0)</f>
        <v>0</v>
      </c>
      <c r="EQ10" s="1014">
        <f>VLOOKUP(EQ$1,Septiembre!$A$102:$G$113,6,0)</f>
        <v>0</v>
      </c>
      <c r="ER10" s="1014">
        <f>VLOOKUP(ER$1,Septiembre!$A$102:$G$113,6,0)</f>
        <v>0</v>
      </c>
      <c r="ES10" s="1014">
        <f>VLOOKUP(ES$1,Septiembre!$A$102:$G$113,6,0)</f>
        <v>0</v>
      </c>
      <c r="ET10" s="1014">
        <f>VLOOKUP(ET$1,Septiembre!$A$102:$G$113,6,0)</f>
        <v>0</v>
      </c>
      <c r="EU10" s="1014">
        <f>VLOOKUP(EU$1,Septiembre!$A$102:$G$113,6,0)</f>
        <v>0</v>
      </c>
      <c r="EV10" s="1014">
        <f>VLOOKUP(EV$1,Septiembre!$A$102:$G$113,6,0)</f>
        <v>432365740.69</v>
      </c>
      <c r="EW10" s="1014">
        <f>VLOOKUP(EW$1,Septiembre!$A$13:$D$50,4,0)</f>
        <v>0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0</v>
      </c>
      <c r="FA10" s="1014">
        <f>VLOOKUP(FA$1,Septiembre!$A$13:$D$50,4,0)</f>
        <v>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0</v>
      </c>
      <c r="FF10" s="1013">
        <f t="shared" si="0"/>
        <v>1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2018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2018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2018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109">
      <selection activeCell="F113" sqref="F113:G113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00" t="s">
        <v>1</v>
      </c>
      <c r="B11" s="262" t="s">
        <v>2</v>
      </c>
      <c r="C11" s="263" t="s">
        <v>724</v>
      </c>
      <c r="D11" s="1302" t="s">
        <v>3</v>
      </c>
      <c r="E11" s="248"/>
      <c r="F11" s="1304" t="s">
        <v>725</v>
      </c>
      <c r="G11" s="1305"/>
      <c r="H11" s="1305"/>
      <c r="I11" s="1306"/>
      <c r="J11" s="270" t="s">
        <v>4</v>
      </c>
      <c r="K11" s="271" t="s">
        <v>5</v>
      </c>
      <c r="L11" s="1308" t="s">
        <v>6</v>
      </c>
      <c r="N11" s="1170"/>
      <c r="O11" s="1170"/>
      <c r="P11" s="1170"/>
      <c r="Q11" s="1170"/>
    </row>
    <row r="12" spans="1:12" ht="15.75" customHeight="1" thickBot="1">
      <c r="A12" s="1301"/>
      <c r="B12" s="264" t="s">
        <v>7</v>
      </c>
      <c r="C12" s="265" t="s">
        <v>8</v>
      </c>
      <c r="D12" s="1303"/>
      <c r="E12" s="248"/>
      <c r="F12" s="1307"/>
      <c r="G12" s="1288"/>
      <c r="H12" s="1288"/>
      <c r="I12" s="1289"/>
      <c r="J12" s="272" t="s">
        <v>9</v>
      </c>
      <c r="K12" s="273" t="s">
        <v>10</v>
      </c>
      <c r="L12" s="1309"/>
    </row>
    <row r="13" spans="1:12" s="155" customFormat="1" ht="15">
      <c r="A13" s="153" t="s">
        <v>691</v>
      </c>
      <c r="B13" s="36"/>
      <c r="C13" s="36"/>
      <c r="D13" s="266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274">
        <f>SUM(K13+J13)</f>
        <v>0</v>
      </c>
    </row>
    <row r="14" spans="1:12" ht="15">
      <c r="A14" s="13" t="s">
        <v>692</v>
      </c>
      <c r="B14" s="36"/>
      <c r="C14" s="36"/>
      <c r="D14" s="267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274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267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274">
        <f t="shared" si="1"/>
        <v>0</v>
      </c>
    </row>
    <row r="16" spans="1:12" ht="15">
      <c r="A16" s="13" t="s">
        <v>694</v>
      </c>
      <c r="B16" s="36"/>
      <c r="C16" s="36"/>
      <c r="D16" s="267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274">
        <f t="shared" si="1"/>
        <v>0</v>
      </c>
    </row>
    <row r="17" spans="1:12" ht="15">
      <c r="A17" s="13" t="s">
        <v>695</v>
      </c>
      <c r="B17" s="36"/>
      <c r="C17" s="36"/>
      <c r="D17" s="267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274">
        <f t="shared" si="1"/>
        <v>0</v>
      </c>
    </row>
    <row r="18" spans="1:12" ht="15">
      <c r="A18" s="13" t="s">
        <v>786</v>
      </c>
      <c r="B18" s="36"/>
      <c r="C18" s="36"/>
      <c r="D18" s="267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274">
        <f t="shared" si="1"/>
        <v>0</v>
      </c>
    </row>
    <row r="19" spans="1:12" ht="15">
      <c r="A19" s="13" t="s">
        <v>696</v>
      </c>
      <c r="B19" s="36"/>
      <c r="C19" s="36"/>
      <c r="D19" s="267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274">
        <f t="shared" si="1"/>
        <v>0</v>
      </c>
    </row>
    <row r="20" spans="1:12" ht="15">
      <c r="A20" s="13" t="s">
        <v>697</v>
      </c>
      <c r="B20" s="36"/>
      <c r="C20" s="36"/>
      <c r="D20" s="267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274">
        <f t="shared" si="1"/>
        <v>0</v>
      </c>
    </row>
    <row r="21" spans="1:12" ht="15">
      <c r="A21" s="13" t="s">
        <v>698</v>
      </c>
      <c r="B21" s="36"/>
      <c r="C21" s="36"/>
      <c r="D21" s="267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274">
        <f t="shared" si="1"/>
        <v>0</v>
      </c>
    </row>
    <row r="22" spans="1:12" ht="15">
      <c r="A22" s="13" t="s">
        <v>699</v>
      </c>
      <c r="B22" s="36"/>
      <c r="C22" s="36"/>
      <c r="D22" s="267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274">
        <f t="shared" si="1"/>
        <v>0</v>
      </c>
    </row>
    <row r="23" spans="1:12" ht="15">
      <c r="A23" s="13" t="s">
        <v>700</v>
      </c>
      <c r="B23" s="36"/>
      <c r="C23" s="36"/>
      <c r="D23" s="267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274">
        <f t="shared" si="1"/>
        <v>0</v>
      </c>
    </row>
    <row r="24" spans="1:12" ht="15">
      <c r="A24" s="13" t="s">
        <v>701</v>
      </c>
      <c r="B24" s="36"/>
      <c r="C24" s="36"/>
      <c r="D24" s="267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274">
        <f t="shared" si="1"/>
        <v>0</v>
      </c>
    </row>
    <row r="25" spans="1:12" ht="15">
      <c r="A25" s="13" t="s">
        <v>702</v>
      </c>
      <c r="B25" s="36"/>
      <c r="C25" s="36"/>
      <c r="D25" s="267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274">
        <f t="shared" si="1"/>
        <v>0</v>
      </c>
    </row>
    <row r="26" spans="1:12" ht="15">
      <c r="A26" s="13" t="s">
        <v>703</v>
      </c>
      <c r="B26" s="36"/>
      <c r="C26" s="36"/>
      <c r="D26" s="267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274">
        <f t="shared" si="1"/>
        <v>0</v>
      </c>
    </row>
    <row r="27" spans="1:12" ht="15">
      <c r="A27" s="13" t="s">
        <v>704</v>
      </c>
      <c r="B27" s="36"/>
      <c r="C27" s="36"/>
      <c r="D27" s="267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274">
        <f t="shared" si="1"/>
        <v>0</v>
      </c>
    </row>
    <row r="28" spans="1:12" ht="15">
      <c r="A28" s="13" t="s">
        <v>705</v>
      </c>
      <c r="B28" s="36"/>
      <c r="C28" s="36"/>
      <c r="D28" s="267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274">
        <f t="shared" si="1"/>
        <v>0</v>
      </c>
    </row>
    <row r="29" spans="1:12" ht="15">
      <c r="A29" s="13" t="s">
        <v>706</v>
      </c>
      <c r="B29" s="36"/>
      <c r="C29" s="36"/>
      <c r="D29" s="267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274">
        <f t="shared" si="1"/>
        <v>0</v>
      </c>
    </row>
    <row r="30" spans="1:12" ht="15">
      <c r="A30" s="13" t="s">
        <v>707</v>
      </c>
      <c r="B30" s="36"/>
      <c r="C30" s="36"/>
      <c r="D30" s="267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274">
        <f t="shared" si="1"/>
        <v>0</v>
      </c>
    </row>
    <row r="31" spans="1:12" ht="15">
      <c r="A31" s="13" t="s">
        <v>708</v>
      </c>
      <c r="B31" s="36"/>
      <c r="C31" s="36"/>
      <c r="D31" s="267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274">
        <f t="shared" si="1"/>
        <v>0</v>
      </c>
    </row>
    <row r="32" spans="1:12" ht="15">
      <c r="A32" s="13" t="s">
        <v>787</v>
      </c>
      <c r="B32" s="36"/>
      <c r="C32" s="36"/>
      <c r="D32" s="267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274">
        <f t="shared" si="1"/>
        <v>0</v>
      </c>
    </row>
    <row r="33" spans="1:12" s="17" customFormat="1" ht="15">
      <c r="A33" s="13" t="s">
        <v>788</v>
      </c>
      <c r="B33" s="36"/>
      <c r="C33" s="36"/>
      <c r="D33" s="267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274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267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275">
        <f>K34+J34</f>
        <v>0</v>
      </c>
    </row>
    <row r="35" spans="1:12" ht="15">
      <c r="A35" s="13" t="s">
        <v>709</v>
      </c>
      <c r="B35" s="36"/>
      <c r="C35" s="36"/>
      <c r="D35" s="267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276"/>
    </row>
    <row r="36" spans="1:12" ht="15">
      <c r="A36" s="13" t="s">
        <v>710</v>
      </c>
      <c r="B36" s="36"/>
      <c r="C36" s="36"/>
      <c r="D36" s="267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276"/>
    </row>
    <row r="37" spans="1:12" ht="15">
      <c r="A37" s="13" t="s">
        <v>711</v>
      </c>
      <c r="B37" s="36"/>
      <c r="C37" s="36"/>
      <c r="D37" s="267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276"/>
    </row>
    <row r="38" spans="1:12" ht="15">
      <c r="A38" s="13" t="s">
        <v>712</v>
      </c>
      <c r="B38" s="36"/>
      <c r="C38" s="36"/>
      <c r="D38" s="267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276"/>
    </row>
    <row r="39" spans="1:12" ht="15">
      <c r="A39" s="13" t="s">
        <v>785</v>
      </c>
      <c r="B39" s="36"/>
      <c r="C39" s="36"/>
      <c r="D39" s="267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276"/>
    </row>
    <row r="40" spans="1:12" ht="15.75" thickBot="1">
      <c r="A40" s="13" t="s">
        <v>713</v>
      </c>
      <c r="B40" s="36"/>
      <c r="C40" s="36"/>
      <c r="D40" s="267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276"/>
    </row>
    <row r="41" spans="1:12" ht="15.75" thickBot="1">
      <c r="A41" s="13" t="s">
        <v>714</v>
      </c>
      <c r="B41" s="36"/>
      <c r="C41" s="36"/>
      <c r="D41" s="267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276"/>
    </row>
    <row r="42" spans="1:12" ht="15.75" thickBot="1">
      <c r="A42" s="13" t="s">
        <v>715</v>
      </c>
      <c r="B42" s="36"/>
      <c r="C42" s="36"/>
      <c r="D42" s="267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276"/>
    </row>
    <row r="43" spans="1:12" ht="16.5" thickBot="1">
      <c r="A43" s="13" t="s">
        <v>716</v>
      </c>
      <c r="B43" s="36"/>
      <c r="C43" s="36"/>
      <c r="D43" s="267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276"/>
    </row>
    <row r="44" spans="1:5" ht="15.75">
      <c r="A44" s="13" t="s">
        <v>717</v>
      </c>
      <c r="B44" s="36"/>
      <c r="C44" s="36"/>
      <c r="D44" s="267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267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267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277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267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277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268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27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269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277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277"/>
    </row>
    <row r="53" spans="1:12" ht="16.5">
      <c r="A53" s="50" t="s">
        <v>42</v>
      </c>
      <c r="B53" s="51"/>
      <c r="C53" s="52"/>
      <c r="D53" s="127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277"/>
    </row>
    <row r="54" spans="1:12" ht="17.25" thickBot="1">
      <c r="A54" s="48" t="s">
        <v>43</v>
      </c>
      <c r="B54" s="49"/>
      <c r="C54" s="53" t="s">
        <v>44</v>
      </c>
      <c r="D54" s="1275"/>
      <c r="E54" s="248"/>
      <c r="F54" s="20" t="s">
        <v>157</v>
      </c>
      <c r="G54" s="33"/>
      <c r="H54" s="33"/>
      <c r="I54" s="33"/>
      <c r="J54" s="147"/>
      <c r="K54" s="148"/>
      <c r="L54" s="27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92" t="s">
        <v>1</v>
      </c>
      <c r="B64" s="1294" t="s">
        <v>46</v>
      </c>
      <c r="C64" s="278"/>
      <c r="D64" s="1296" t="s">
        <v>795</v>
      </c>
      <c r="E64" s="1296"/>
      <c r="F64" s="1297"/>
      <c r="G64" s="1298" t="s">
        <v>798</v>
      </c>
      <c r="H64" s="1276" t="s">
        <v>77</v>
      </c>
      <c r="I64" s="1278" t="s">
        <v>78</v>
      </c>
      <c r="J64" s="1278" t="s">
        <v>79</v>
      </c>
      <c r="K64" s="1278" t="s">
        <v>80</v>
      </c>
      <c r="L64" s="1286" t="s">
        <v>784</v>
      </c>
    </row>
    <row r="65" spans="1:14" ht="28.5" customHeight="1" thickBot="1">
      <c r="A65" s="1293"/>
      <c r="B65" s="1295"/>
      <c r="C65" s="279" t="s">
        <v>47</v>
      </c>
      <c r="D65" s="280" t="s">
        <v>796</v>
      </c>
      <c r="E65" s="280" t="s">
        <v>797</v>
      </c>
      <c r="F65" s="281" t="s">
        <v>48</v>
      </c>
      <c r="G65" s="1299"/>
      <c r="H65" s="1277"/>
      <c r="I65" s="1279"/>
      <c r="J65" s="1279"/>
      <c r="K65" s="1279"/>
      <c r="L65" s="1287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282">
        <f>E66+D66+C66</f>
        <v>0</v>
      </c>
      <c r="G66" s="159"/>
      <c r="H66" s="35"/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283">
        <f aca="true" t="shared" si="2" ref="F67:F85">E67+D67+C67</f>
        <v>0</v>
      </c>
      <c r="G67" s="159"/>
      <c r="H67" s="35"/>
      <c r="I67" s="285">
        <f aca="true" t="shared" si="3" ref="I67:I86">_xlfn.IFERROR(SUM(H67*$N$66),0)</f>
        <v>0</v>
      </c>
      <c r="J67" s="286">
        <f aca="true" t="shared" si="4" ref="J67:J86">_xlfn.IFERROR(SUM(G67/I67)*100,0)</f>
        <v>0</v>
      </c>
      <c r="K67" s="287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283">
        <f t="shared" si="2"/>
        <v>0</v>
      </c>
      <c r="G68" s="159"/>
      <c r="H68" s="35"/>
      <c r="I68" s="285">
        <f t="shared" si="3"/>
        <v>0</v>
      </c>
      <c r="J68" s="286">
        <f t="shared" si="4"/>
        <v>0</v>
      </c>
      <c r="K68" s="287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283">
        <f t="shared" si="2"/>
        <v>0</v>
      </c>
      <c r="G69" s="159"/>
      <c r="H69" s="35"/>
      <c r="I69" s="285">
        <f t="shared" si="3"/>
        <v>0</v>
      </c>
      <c r="J69" s="286">
        <f t="shared" si="4"/>
        <v>0</v>
      </c>
      <c r="K69" s="287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283">
        <f t="shared" si="2"/>
        <v>0</v>
      </c>
      <c r="G70" s="159"/>
      <c r="H70" s="35"/>
      <c r="I70" s="285">
        <f t="shared" si="3"/>
        <v>0</v>
      </c>
      <c r="J70" s="286">
        <f t="shared" si="4"/>
        <v>0</v>
      </c>
      <c r="K70" s="287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283">
        <f t="shared" si="2"/>
        <v>0</v>
      </c>
      <c r="G71" s="159"/>
      <c r="H71" s="35"/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283">
        <f t="shared" si="2"/>
        <v>0</v>
      </c>
      <c r="G72" s="159"/>
      <c r="H72" s="35"/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283">
        <f t="shared" si="2"/>
        <v>0</v>
      </c>
      <c r="G73" s="159"/>
      <c r="H73" s="35"/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283">
        <f t="shared" si="2"/>
        <v>0</v>
      </c>
      <c r="G74" s="159"/>
      <c r="H74" s="35"/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283">
        <f t="shared" si="2"/>
        <v>0</v>
      </c>
      <c r="G75" s="159"/>
      <c r="H75" s="35"/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/>
      <c r="C76" s="163"/>
      <c r="D76" s="164"/>
      <c r="E76" s="165"/>
      <c r="F76" s="283">
        <f t="shared" si="2"/>
        <v>0</v>
      </c>
      <c r="G76" s="159"/>
      <c r="H76" s="35"/>
      <c r="I76" s="285">
        <f t="shared" si="3"/>
        <v>0</v>
      </c>
      <c r="J76" s="286">
        <f t="shared" si="4"/>
        <v>0</v>
      </c>
      <c r="K76" s="287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283">
        <f t="shared" si="2"/>
        <v>0</v>
      </c>
      <c r="G77" s="159"/>
      <c r="H77" s="35"/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283">
        <f t="shared" si="2"/>
        <v>0</v>
      </c>
      <c r="G78" s="159"/>
      <c r="H78" s="35"/>
      <c r="I78" s="285">
        <f t="shared" si="3"/>
        <v>0</v>
      </c>
      <c r="J78" s="286">
        <f t="shared" si="4"/>
        <v>0</v>
      </c>
      <c r="K78" s="287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283">
        <f t="shared" si="2"/>
        <v>0</v>
      </c>
      <c r="G79" s="159"/>
      <c r="H79" s="35"/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/>
      <c r="N79" s="1221"/>
      <c r="O79" s="1222"/>
      <c r="P79" s="1223"/>
    </row>
    <row r="80" spans="1:16" ht="15" customHeight="1">
      <c r="A80" s="56" t="s">
        <v>144</v>
      </c>
      <c r="B80" s="162"/>
      <c r="C80" s="163"/>
      <c r="D80" s="164"/>
      <c r="E80" s="165"/>
      <c r="F80" s="283">
        <f t="shared" si="2"/>
        <v>0</v>
      </c>
      <c r="G80" s="159"/>
      <c r="H80" s="35"/>
      <c r="I80" s="285">
        <f t="shared" si="3"/>
        <v>0</v>
      </c>
      <c r="J80" s="286">
        <f t="shared" si="4"/>
        <v>0</v>
      </c>
      <c r="K80" s="287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283">
        <f t="shared" si="2"/>
        <v>0</v>
      </c>
      <c r="G81" s="159"/>
      <c r="H81" s="35"/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283">
        <f t="shared" si="2"/>
        <v>0</v>
      </c>
      <c r="G82" s="159"/>
      <c r="H82" s="35"/>
      <c r="I82" s="285">
        <f t="shared" si="3"/>
        <v>0</v>
      </c>
      <c r="J82" s="286">
        <f t="shared" si="4"/>
        <v>0</v>
      </c>
      <c r="K82" s="287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283">
        <f t="shared" si="2"/>
        <v>0</v>
      </c>
      <c r="G83" s="159"/>
      <c r="H83" s="35"/>
      <c r="I83" s="285">
        <f t="shared" si="3"/>
        <v>0</v>
      </c>
      <c r="J83" s="286">
        <f t="shared" si="4"/>
        <v>0</v>
      </c>
      <c r="K83" s="287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283">
        <f t="shared" si="2"/>
        <v>0</v>
      </c>
      <c r="G84" s="159"/>
      <c r="H84" s="35"/>
      <c r="I84" s="285">
        <f t="shared" si="3"/>
        <v>0</v>
      </c>
      <c r="J84" s="286">
        <f t="shared" si="4"/>
        <v>0</v>
      </c>
      <c r="K84" s="287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283">
        <f t="shared" si="2"/>
        <v>0</v>
      </c>
      <c r="G85" s="159"/>
      <c r="H85" s="35"/>
      <c r="I85" s="285">
        <f t="shared" si="3"/>
        <v>0</v>
      </c>
      <c r="J85" s="286">
        <f t="shared" si="4"/>
        <v>0</v>
      </c>
      <c r="K85" s="287">
        <f t="shared" si="5"/>
        <v>0</v>
      </c>
      <c r="L85" s="58"/>
    </row>
    <row r="86" spans="1:12" ht="15.75" thickBot="1">
      <c r="A86" s="288" t="s">
        <v>6</v>
      </c>
      <c r="B86" s="289">
        <f aca="true" t="shared" si="6" ref="B86:H86">SUM(B66:B85)</f>
        <v>0</v>
      </c>
      <c r="C86" s="290">
        <f t="shared" si="6"/>
        <v>0</v>
      </c>
      <c r="D86" s="284">
        <f t="shared" si="6"/>
        <v>0</v>
      </c>
      <c r="E86" s="284">
        <f t="shared" si="6"/>
        <v>0</v>
      </c>
      <c r="F86" s="284">
        <f t="shared" si="6"/>
        <v>0</v>
      </c>
      <c r="G86" s="291">
        <f t="shared" si="6"/>
        <v>0</v>
      </c>
      <c r="H86" s="284">
        <f t="shared" si="6"/>
        <v>0</v>
      </c>
      <c r="I86" s="284">
        <f t="shared" si="3"/>
        <v>0</v>
      </c>
      <c r="J86" s="284">
        <f t="shared" si="4"/>
        <v>0</v>
      </c>
      <c r="K86" s="284">
        <f t="shared" si="5"/>
        <v>0</v>
      </c>
      <c r="L86" s="292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88" t="s">
        <v>735</v>
      </c>
      <c r="B89" s="1289"/>
      <c r="C89" s="1280" t="s">
        <v>733</v>
      </c>
      <c r="D89" s="1281"/>
      <c r="E89" s="1281"/>
      <c r="F89" s="1281"/>
      <c r="G89" s="1281"/>
      <c r="H89" s="1281"/>
      <c r="I89" s="1281"/>
      <c r="J89" s="128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90"/>
      <c r="B90" s="1291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7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303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27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304">
        <f t="shared" si="7"/>
        <v>0</v>
      </c>
    </row>
    <row r="93" spans="1:11" ht="15.75" thickBot="1">
      <c r="A93" s="1273"/>
      <c r="B93" s="297" t="s">
        <v>6</v>
      </c>
      <c r="C93" s="298">
        <f aca="true" t="shared" si="8" ref="C93:J93">SUM(C91+C92)</f>
        <v>0</v>
      </c>
      <c r="D93" s="299">
        <f t="shared" si="8"/>
        <v>0</v>
      </c>
      <c r="E93" s="299">
        <f t="shared" si="8"/>
        <v>0</v>
      </c>
      <c r="F93" s="299">
        <f t="shared" si="8"/>
        <v>0</v>
      </c>
      <c r="G93" s="299">
        <f t="shared" si="8"/>
        <v>0</v>
      </c>
      <c r="H93" s="299">
        <f t="shared" si="8"/>
        <v>0</v>
      </c>
      <c r="I93" s="299">
        <f t="shared" si="8"/>
        <v>0</v>
      </c>
      <c r="J93" s="300">
        <f t="shared" si="8"/>
        <v>0</v>
      </c>
      <c r="K93" s="301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305">
        <f t="shared" si="7"/>
        <v>0</v>
      </c>
    </row>
    <row r="95" spans="1:11" ht="15">
      <c r="A95" s="1283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303">
        <f t="shared" si="7"/>
        <v>0</v>
      </c>
    </row>
    <row r="96" spans="1:11" ht="15">
      <c r="A96" s="1284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304">
        <f t="shared" si="7"/>
        <v>0</v>
      </c>
    </row>
    <row r="97" spans="1:18" ht="15.75" thickBot="1">
      <c r="A97" s="1285"/>
      <c r="B97" s="306" t="s">
        <v>6</v>
      </c>
      <c r="C97" s="307">
        <f>C96+C95</f>
        <v>0</v>
      </c>
      <c r="D97" s="308">
        <f aca="true" t="shared" si="9" ref="D97:J97">D96+D95</f>
        <v>0</v>
      </c>
      <c r="E97" s="308">
        <f t="shared" si="9"/>
        <v>0</v>
      </c>
      <c r="F97" s="308">
        <f t="shared" si="9"/>
        <v>0</v>
      </c>
      <c r="G97" s="308">
        <f t="shared" si="9"/>
        <v>0</v>
      </c>
      <c r="H97" s="308">
        <f t="shared" si="9"/>
        <v>0</v>
      </c>
      <c r="I97" s="308">
        <f t="shared" si="9"/>
        <v>0</v>
      </c>
      <c r="J97" s="309">
        <f t="shared" si="9"/>
        <v>0</v>
      </c>
      <c r="K97" s="301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303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3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267" t="s">
        <v>62</v>
      </c>
      <c r="B107" s="1268"/>
      <c r="C107" s="1268"/>
      <c r="D107" s="1268"/>
      <c r="E107" s="1268"/>
      <c r="F107" s="1269">
        <f>SUM(F105+F106)</f>
        <v>0</v>
      </c>
      <c r="G107" s="12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267" t="s">
        <v>66</v>
      </c>
      <c r="B112" s="1268"/>
      <c r="C112" s="1268"/>
      <c r="D112" s="1268"/>
      <c r="E112" s="1268"/>
      <c r="F112" s="1269">
        <f>SUM(F108+F109+F110+F111)</f>
        <v>0</v>
      </c>
      <c r="G112" s="12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91">
      <selection activeCell="F113" sqref="F113:G113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43" t="s">
        <v>1</v>
      </c>
      <c r="B11" s="310" t="s">
        <v>2</v>
      </c>
      <c r="C11" s="311" t="s">
        <v>724</v>
      </c>
      <c r="D11" s="1345" t="s">
        <v>3</v>
      </c>
      <c r="E11" s="248"/>
      <c r="F11" s="1347" t="s">
        <v>725</v>
      </c>
      <c r="G11" s="1348"/>
      <c r="H11" s="1348"/>
      <c r="I11" s="1349"/>
      <c r="J11" s="322" t="s">
        <v>4</v>
      </c>
      <c r="K11" s="323" t="s">
        <v>5</v>
      </c>
      <c r="L11" s="1351" t="s">
        <v>6</v>
      </c>
      <c r="N11" s="1170"/>
      <c r="O11" s="1170"/>
      <c r="P11" s="1170"/>
      <c r="Q11" s="1170"/>
    </row>
    <row r="12" spans="1:12" ht="15.75" customHeight="1" thickBot="1">
      <c r="A12" s="1344"/>
      <c r="B12" s="312" t="s">
        <v>7</v>
      </c>
      <c r="C12" s="313" t="s">
        <v>8</v>
      </c>
      <c r="D12" s="1346"/>
      <c r="E12" s="248"/>
      <c r="F12" s="1350"/>
      <c r="G12" s="1331"/>
      <c r="H12" s="1331"/>
      <c r="I12" s="1332"/>
      <c r="J12" s="324" t="s">
        <v>9</v>
      </c>
      <c r="K12" s="325" t="s">
        <v>10</v>
      </c>
      <c r="L12" s="1352"/>
    </row>
    <row r="13" spans="1:12" s="155" customFormat="1" ht="15">
      <c r="A13" s="153" t="s">
        <v>691</v>
      </c>
      <c r="B13" s="36"/>
      <c r="C13" s="36"/>
      <c r="D13" s="318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326">
        <f>SUM(K13+J13)</f>
        <v>0</v>
      </c>
    </row>
    <row r="14" spans="1:12" ht="15">
      <c r="A14" s="13" t="s">
        <v>692</v>
      </c>
      <c r="B14" s="36"/>
      <c r="C14" s="36"/>
      <c r="D14" s="319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326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19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326">
        <f t="shared" si="1"/>
        <v>0</v>
      </c>
    </row>
    <row r="16" spans="1:12" ht="15">
      <c r="A16" s="13" t="s">
        <v>694</v>
      </c>
      <c r="B16" s="36"/>
      <c r="C16" s="36"/>
      <c r="D16" s="319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326">
        <f t="shared" si="1"/>
        <v>0</v>
      </c>
    </row>
    <row r="17" spans="1:12" ht="15">
      <c r="A17" s="13" t="s">
        <v>695</v>
      </c>
      <c r="B17" s="36"/>
      <c r="C17" s="36"/>
      <c r="D17" s="319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326">
        <f t="shared" si="1"/>
        <v>0</v>
      </c>
    </row>
    <row r="18" spans="1:12" ht="15">
      <c r="A18" s="13" t="s">
        <v>786</v>
      </c>
      <c r="B18" s="36"/>
      <c r="C18" s="36"/>
      <c r="D18" s="319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326">
        <f t="shared" si="1"/>
        <v>0</v>
      </c>
    </row>
    <row r="19" spans="1:12" ht="15">
      <c r="A19" s="13" t="s">
        <v>696</v>
      </c>
      <c r="B19" s="36"/>
      <c r="C19" s="36"/>
      <c r="D19" s="319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326">
        <f t="shared" si="1"/>
        <v>0</v>
      </c>
    </row>
    <row r="20" spans="1:12" ht="15">
      <c r="A20" s="13" t="s">
        <v>697</v>
      </c>
      <c r="B20" s="36"/>
      <c r="C20" s="36"/>
      <c r="D20" s="319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326">
        <f t="shared" si="1"/>
        <v>0</v>
      </c>
    </row>
    <row r="21" spans="1:12" ht="15">
      <c r="A21" s="13" t="s">
        <v>698</v>
      </c>
      <c r="B21" s="36"/>
      <c r="C21" s="36"/>
      <c r="D21" s="319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326">
        <f t="shared" si="1"/>
        <v>0</v>
      </c>
    </row>
    <row r="22" spans="1:12" ht="15">
      <c r="A22" s="13" t="s">
        <v>699</v>
      </c>
      <c r="B22" s="36"/>
      <c r="C22" s="36"/>
      <c r="D22" s="319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326">
        <f t="shared" si="1"/>
        <v>0</v>
      </c>
    </row>
    <row r="23" spans="1:12" ht="15">
      <c r="A23" s="13" t="s">
        <v>700</v>
      </c>
      <c r="B23" s="36"/>
      <c r="C23" s="36"/>
      <c r="D23" s="319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326">
        <f t="shared" si="1"/>
        <v>0</v>
      </c>
    </row>
    <row r="24" spans="1:12" ht="15">
      <c r="A24" s="13" t="s">
        <v>701</v>
      </c>
      <c r="B24" s="36"/>
      <c r="C24" s="36"/>
      <c r="D24" s="319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326">
        <f t="shared" si="1"/>
        <v>0</v>
      </c>
    </row>
    <row r="25" spans="1:12" ht="15">
      <c r="A25" s="13" t="s">
        <v>702</v>
      </c>
      <c r="B25" s="36"/>
      <c r="C25" s="36"/>
      <c r="D25" s="319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326">
        <f t="shared" si="1"/>
        <v>0</v>
      </c>
    </row>
    <row r="26" spans="1:12" ht="15">
      <c r="A26" s="13" t="s">
        <v>703</v>
      </c>
      <c r="B26" s="36"/>
      <c r="C26" s="36"/>
      <c r="D26" s="319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326">
        <f t="shared" si="1"/>
        <v>0</v>
      </c>
    </row>
    <row r="27" spans="1:12" ht="15">
      <c r="A27" s="13" t="s">
        <v>704</v>
      </c>
      <c r="B27" s="36"/>
      <c r="C27" s="36"/>
      <c r="D27" s="319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326">
        <f t="shared" si="1"/>
        <v>0</v>
      </c>
    </row>
    <row r="28" spans="1:12" ht="15">
      <c r="A28" s="13" t="s">
        <v>705</v>
      </c>
      <c r="B28" s="36"/>
      <c r="C28" s="36"/>
      <c r="D28" s="319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326">
        <f t="shared" si="1"/>
        <v>0</v>
      </c>
    </row>
    <row r="29" spans="1:12" ht="15">
      <c r="A29" s="13" t="s">
        <v>706</v>
      </c>
      <c r="B29" s="36"/>
      <c r="C29" s="36"/>
      <c r="D29" s="319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326">
        <f t="shared" si="1"/>
        <v>0</v>
      </c>
    </row>
    <row r="30" spans="1:12" ht="15">
      <c r="A30" s="13" t="s">
        <v>707</v>
      </c>
      <c r="B30" s="36"/>
      <c r="C30" s="36"/>
      <c r="D30" s="319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326">
        <f t="shared" si="1"/>
        <v>0</v>
      </c>
    </row>
    <row r="31" spans="1:12" ht="15">
      <c r="A31" s="13" t="s">
        <v>708</v>
      </c>
      <c r="B31" s="36"/>
      <c r="C31" s="36"/>
      <c r="D31" s="319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326">
        <f t="shared" si="1"/>
        <v>0</v>
      </c>
    </row>
    <row r="32" spans="1:12" ht="15">
      <c r="A32" s="13" t="s">
        <v>787</v>
      </c>
      <c r="B32" s="36"/>
      <c r="C32" s="36"/>
      <c r="D32" s="319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326">
        <f t="shared" si="1"/>
        <v>0</v>
      </c>
    </row>
    <row r="33" spans="1:12" s="17" customFormat="1" ht="15">
      <c r="A33" s="13" t="s">
        <v>788</v>
      </c>
      <c r="B33" s="36"/>
      <c r="C33" s="36"/>
      <c r="D33" s="319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326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19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327">
        <f>K34+J34</f>
        <v>0</v>
      </c>
    </row>
    <row r="35" spans="1:12" ht="15">
      <c r="A35" s="13" t="s">
        <v>709</v>
      </c>
      <c r="B35" s="36"/>
      <c r="C35" s="36"/>
      <c r="D35" s="319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28"/>
    </row>
    <row r="36" spans="1:12" ht="15">
      <c r="A36" s="13" t="s">
        <v>710</v>
      </c>
      <c r="B36" s="36"/>
      <c r="C36" s="36"/>
      <c r="D36" s="319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28"/>
    </row>
    <row r="37" spans="1:12" ht="15">
      <c r="A37" s="13" t="s">
        <v>711</v>
      </c>
      <c r="B37" s="36"/>
      <c r="C37" s="36"/>
      <c r="D37" s="319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28"/>
    </row>
    <row r="38" spans="1:12" ht="15">
      <c r="A38" s="13" t="s">
        <v>712</v>
      </c>
      <c r="B38" s="36"/>
      <c r="C38" s="36"/>
      <c r="D38" s="319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28"/>
    </row>
    <row r="39" spans="1:12" ht="15">
      <c r="A39" s="13" t="s">
        <v>785</v>
      </c>
      <c r="B39" s="36"/>
      <c r="C39" s="36"/>
      <c r="D39" s="319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28"/>
    </row>
    <row r="40" spans="1:12" ht="15.75" thickBot="1">
      <c r="A40" s="13" t="s">
        <v>713</v>
      </c>
      <c r="B40" s="36"/>
      <c r="C40" s="36"/>
      <c r="D40" s="319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28"/>
    </row>
    <row r="41" spans="1:12" ht="15.75" thickBot="1">
      <c r="A41" s="13" t="s">
        <v>714</v>
      </c>
      <c r="B41" s="36"/>
      <c r="C41" s="36"/>
      <c r="D41" s="319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28"/>
    </row>
    <row r="42" spans="1:12" ht="15.75" thickBot="1">
      <c r="A42" s="13" t="s">
        <v>715</v>
      </c>
      <c r="B42" s="36"/>
      <c r="C42" s="36"/>
      <c r="D42" s="319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28"/>
    </row>
    <row r="43" spans="1:12" ht="16.5" thickBot="1">
      <c r="A43" s="13" t="s">
        <v>716</v>
      </c>
      <c r="B43" s="36"/>
      <c r="C43" s="36"/>
      <c r="D43" s="319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28"/>
    </row>
    <row r="44" spans="1:5" ht="15.75">
      <c r="A44" s="13" t="s">
        <v>717</v>
      </c>
      <c r="B44" s="36"/>
      <c r="C44" s="36"/>
      <c r="D44" s="319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19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19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29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320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29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21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29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329"/>
    </row>
    <row r="53" spans="1:12" ht="16.5">
      <c r="A53" s="50" t="s">
        <v>42</v>
      </c>
      <c r="B53" s="51"/>
      <c r="C53" s="52"/>
      <c r="D53" s="1317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29"/>
    </row>
    <row r="54" spans="1:12" ht="17.25" thickBot="1">
      <c r="A54" s="48" t="s">
        <v>43</v>
      </c>
      <c r="B54" s="49"/>
      <c r="C54" s="53" t="s">
        <v>44</v>
      </c>
      <c r="D54" s="1318"/>
      <c r="E54" s="248"/>
      <c r="F54" s="20" t="s">
        <v>157</v>
      </c>
      <c r="G54" s="33"/>
      <c r="H54" s="33"/>
      <c r="I54" s="33"/>
      <c r="J54" s="147"/>
      <c r="K54" s="148"/>
      <c r="L54" s="329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35" t="s">
        <v>1</v>
      </c>
      <c r="B64" s="1337" t="s">
        <v>46</v>
      </c>
      <c r="C64" s="330"/>
      <c r="D64" s="1339" t="s">
        <v>795</v>
      </c>
      <c r="E64" s="1339"/>
      <c r="F64" s="1340"/>
      <c r="G64" s="1341" t="s">
        <v>798</v>
      </c>
      <c r="H64" s="1319" t="s">
        <v>77</v>
      </c>
      <c r="I64" s="1321" t="s">
        <v>78</v>
      </c>
      <c r="J64" s="1321" t="s">
        <v>79</v>
      </c>
      <c r="K64" s="1321" t="s">
        <v>80</v>
      </c>
      <c r="L64" s="1329" t="s">
        <v>784</v>
      </c>
    </row>
    <row r="65" spans="1:14" ht="28.5" customHeight="1" thickBot="1">
      <c r="A65" s="1336"/>
      <c r="B65" s="1338"/>
      <c r="C65" s="331" t="s">
        <v>47</v>
      </c>
      <c r="D65" s="332" t="s">
        <v>796</v>
      </c>
      <c r="E65" s="332" t="s">
        <v>797</v>
      </c>
      <c r="F65" s="333" t="s">
        <v>48</v>
      </c>
      <c r="G65" s="1342"/>
      <c r="H65" s="1320"/>
      <c r="I65" s="1322"/>
      <c r="J65" s="1322"/>
      <c r="K65" s="1322"/>
      <c r="L65" s="1330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334">
        <f>E66+D66+C66</f>
        <v>0</v>
      </c>
      <c r="G66" s="159"/>
      <c r="H66" s="35"/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335">
        <f aca="true" t="shared" si="2" ref="F67:F85">E67+D67+C67</f>
        <v>0</v>
      </c>
      <c r="G67" s="159"/>
      <c r="H67" s="35"/>
      <c r="I67" s="340">
        <f aca="true" t="shared" si="3" ref="I67:I86">_xlfn.IFERROR(SUM(H67*$N$66),0)</f>
        <v>0</v>
      </c>
      <c r="J67" s="341">
        <f aca="true" t="shared" si="4" ref="J67:J86">_xlfn.IFERROR(SUM(G67/I67)*100,0)</f>
        <v>0</v>
      </c>
      <c r="K67" s="342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335">
        <f t="shared" si="2"/>
        <v>0</v>
      </c>
      <c r="G68" s="159"/>
      <c r="H68" s="35"/>
      <c r="I68" s="340">
        <f t="shared" si="3"/>
        <v>0</v>
      </c>
      <c r="J68" s="341">
        <f t="shared" si="4"/>
        <v>0</v>
      </c>
      <c r="K68" s="342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335">
        <f t="shared" si="2"/>
        <v>0</v>
      </c>
      <c r="G69" s="159"/>
      <c r="H69" s="35"/>
      <c r="I69" s="340">
        <f t="shared" si="3"/>
        <v>0</v>
      </c>
      <c r="J69" s="341">
        <f t="shared" si="4"/>
        <v>0</v>
      </c>
      <c r="K69" s="3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335">
        <f t="shared" si="2"/>
        <v>0</v>
      </c>
      <c r="G70" s="159"/>
      <c r="H70" s="35"/>
      <c r="I70" s="340">
        <f t="shared" si="3"/>
        <v>0</v>
      </c>
      <c r="J70" s="341">
        <f t="shared" si="4"/>
        <v>0</v>
      </c>
      <c r="K70" s="342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335">
        <f t="shared" si="2"/>
        <v>0</v>
      </c>
      <c r="G71" s="159"/>
      <c r="H71" s="35"/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335">
        <f t="shared" si="2"/>
        <v>0</v>
      </c>
      <c r="G72" s="159"/>
      <c r="H72" s="35"/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335">
        <f t="shared" si="2"/>
        <v>0</v>
      </c>
      <c r="G73" s="159"/>
      <c r="H73" s="35"/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335">
        <f t="shared" si="2"/>
        <v>0</v>
      </c>
      <c r="G74" s="159"/>
      <c r="H74" s="35"/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335">
        <f t="shared" si="2"/>
        <v>0</v>
      </c>
      <c r="G75" s="159"/>
      <c r="H75" s="35"/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335">
        <f t="shared" si="2"/>
        <v>0</v>
      </c>
      <c r="G76" s="159"/>
      <c r="H76" s="35"/>
      <c r="I76" s="340">
        <f t="shared" si="3"/>
        <v>0</v>
      </c>
      <c r="J76" s="341">
        <f t="shared" si="4"/>
        <v>0</v>
      </c>
      <c r="K76" s="342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335">
        <f t="shared" si="2"/>
        <v>0</v>
      </c>
      <c r="G77" s="159"/>
      <c r="H77" s="35"/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335">
        <f t="shared" si="2"/>
        <v>0</v>
      </c>
      <c r="G78" s="159"/>
      <c r="H78" s="35"/>
      <c r="I78" s="340">
        <f t="shared" si="3"/>
        <v>0</v>
      </c>
      <c r="J78" s="341">
        <f t="shared" si="4"/>
        <v>0</v>
      </c>
      <c r="K78" s="342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335">
        <f t="shared" si="2"/>
        <v>0</v>
      </c>
      <c r="G79" s="159"/>
      <c r="H79" s="35"/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335">
        <f t="shared" si="2"/>
        <v>0</v>
      </c>
      <c r="G80" s="159"/>
      <c r="H80" s="35"/>
      <c r="I80" s="340">
        <f t="shared" si="3"/>
        <v>0</v>
      </c>
      <c r="J80" s="341">
        <f t="shared" si="4"/>
        <v>0</v>
      </c>
      <c r="K80" s="342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335">
        <f t="shared" si="2"/>
        <v>0</v>
      </c>
      <c r="G81" s="159"/>
      <c r="H81" s="35"/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335">
        <f t="shared" si="2"/>
        <v>0</v>
      </c>
      <c r="G82" s="159"/>
      <c r="H82" s="35"/>
      <c r="I82" s="340">
        <f t="shared" si="3"/>
        <v>0</v>
      </c>
      <c r="J82" s="341">
        <f t="shared" si="4"/>
        <v>0</v>
      </c>
      <c r="K82" s="342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335">
        <f t="shared" si="2"/>
        <v>0</v>
      </c>
      <c r="G83" s="159"/>
      <c r="H83" s="35"/>
      <c r="I83" s="340">
        <f t="shared" si="3"/>
        <v>0</v>
      </c>
      <c r="J83" s="341">
        <f t="shared" si="4"/>
        <v>0</v>
      </c>
      <c r="K83" s="342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335">
        <f t="shared" si="2"/>
        <v>0</v>
      </c>
      <c r="G84" s="159"/>
      <c r="H84" s="35"/>
      <c r="I84" s="340">
        <f t="shared" si="3"/>
        <v>0</v>
      </c>
      <c r="J84" s="341">
        <f t="shared" si="4"/>
        <v>0</v>
      </c>
      <c r="K84" s="3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35">
        <f t="shared" si="2"/>
        <v>0</v>
      </c>
      <c r="G85" s="159"/>
      <c r="H85" s="35"/>
      <c r="I85" s="340">
        <f t="shared" si="3"/>
        <v>0</v>
      </c>
      <c r="J85" s="341">
        <f t="shared" si="4"/>
        <v>0</v>
      </c>
      <c r="K85" s="342">
        <f t="shared" si="5"/>
        <v>0</v>
      </c>
      <c r="L85" s="58"/>
    </row>
    <row r="86" spans="1:12" ht="15.75" thickBot="1">
      <c r="A86" s="337" t="s">
        <v>6</v>
      </c>
      <c r="B86" s="338">
        <f aca="true" t="shared" si="6" ref="B86:H86">SUM(B66:B85)</f>
        <v>0</v>
      </c>
      <c r="C86" s="339">
        <f t="shared" si="6"/>
        <v>0</v>
      </c>
      <c r="D86" s="336">
        <f t="shared" si="6"/>
        <v>0</v>
      </c>
      <c r="E86" s="336">
        <f t="shared" si="6"/>
        <v>0</v>
      </c>
      <c r="F86" s="336">
        <f t="shared" si="6"/>
        <v>0</v>
      </c>
      <c r="G86" s="343">
        <f t="shared" si="6"/>
        <v>0</v>
      </c>
      <c r="H86" s="336">
        <f t="shared" si="6"/>
        <v>0</v>
      </c>
      <c r="I86" s="336">
        <f t="shared" si="3"/>
        <v>0</v>
      </c>
      <c r="J86" s="336">
        <f t="shared" si="4"/>
        <v>0</v>
      </c>
      <c r="K86" s="336">
        <f t="shared" si="5"/>
        <v>0</v>
      </c>
      <c r="L86" s="344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31" t="s">
        <v>735</v>
      </c>
      <c r="B89" s="1332"/>
      <c r="C89" s="1323" t="s">
        <v>733</v>
      </c>
      <c r="D89" s="1324"/>
      <c r="E89" s="1324"/>
      <c r="F89" s="1324"/>
      <c r="G89" s="1324"/>
      <c r="H89" s="1324"/>
      <c r="I89" s="1324"/>
      <c r="J89" s="132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33"/>
      <c r="B90" s="1334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14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350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15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351">
        <f t="shared" si="7"/>
        <v>0</v>
      </c>
    </row>
    <row r="93" spans="1:11" ht="15.75" thickBot="1">
      <c r="A93" s="1316"/>
      <c r="B93" s="354" t="s">
        <v>6</v>
      </c>
      <c r="C93" s="355">
        <f aca="true" t="shared" si="8" ref="C93:J93">SUM(C91+C92)</f>
        <v>0</v>
      </c>
      <c r="D93" s="356">
        <f t="shared" si="8"/>
        <v>0</v>
      </c>
      <c r="E93" s="356">
        <f t="shared" si="8"/>
        <v>0</v>
      </c>
      <c r="F93" s="356">
        <f t="shared" si="8"/>
        <v>0</v>
      </c>
      <c r="G93" s="356">
        <f t="shared" si="8"/>
        <v>0</v>
      </c>
      <c r="H93" s="356">
        <f t="shared" si="8"/>
        <v>0</v>
      </c>
      <c r="I93" s="356">
        <f t="shared" si="8"/>
        <v>0</v>
      </c>
      <c r="J93" s="357">
        <f t="shared" si="8"/>
        <v>0</v>
      </c>
      <c r="K93" s="352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353">
        <f t="shared" si="7"/>
        <v>0</v>
      </c>
    </row>
    <row r="95" spans="1:11" ht="15">
      <c r="A95" s="1326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350">
        <f t="shared" si="7"/>
        <v>0</v>
      </c>
    </row>
    <row r="96" spans="1:11" ht="15">
      <c r="A96" s="1327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351">
        <f t="shared" si="7"/>
        <v>0</v>
      </c>
    </row>
    <row r="97" spans="1:18" ht="15.75" thickBot="1">
      <c r="A97" s="1328"/>
      <c r="B97" s="358" t="s">
        <v>6</v>
      </c>
      <c r="C97" s="359">
        <f>C96+C95</f>
        <v>0</v>
      </c>
      <c r="D97" s="360">
        <f aca="true" t="shared" si="9" ref="D97:J97">D96+D95</f>
        <v>0</v>
      </c>
      <c r="E97" s="360">
        <f t="shared" si="9"/>
        <v>0</v>
      </c>
      <c r="F97" s="360">
        <f t="shared" si="9"/>
        <v>0</v>
      </c>
      <c r="G97" s="360">
        <f t="shared" si="9"/>
        <v>0</v>
      </c>
      <c r="H97" s="360">
        <f t="shared" si="9"/>
        <v>0</v>
      </c>
      <c r="I97" s="360">
        <f t="shared" si="9"/>
        <v>0</v>
      </c>
      <c r="J97" s="361">
        <f t="shared" si="9"/>
        <v>0</v>
      </c>
      <c r="K97" s="352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350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352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10" t="s">
        <v>62</v>
      </c>
      <c r="B107" s="1311"/>
      <c r="C107" s="1311"/>
      <c r="D107" s="1311"/>
      <c r="E107" s="1311"/>
      <c r="F107" s="1312">
        <f>SUM(F105+F106)</f>
        <v>0</v>
      </c>
      <c r="G107" s="131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10" t="s">
        <v>66</v>
      </c>
      <c r="B112" s="1311"/>
      <c r="C112" s="1311"/>
      <c r="D112" s="1311"/>
      <c r="E112" s="1311"/>
      <c r="F112" s="1312">
        <f>SUM(F108+F109+F110+F111)</f>
        <v>0</v>
      </c>
      <c r="G112" s="131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4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86" t="s">
        <v>1</v>
      </c>
      <c r="B11" s="258" t="s">
        <v>2</v>
      </c>
      <c r="C11" s="259" t="s">
        <v>724</v>
      </c>
      <c r="D11" s="1388" t="s">
        <v>3</v>
      </c>
      <c r="E11" s="248"/>
      <c r="F11" s="1390" t="s">
        <v>725</v>
      </c>
      <c r="G11" s="1391"/>
      <c r="H11" s="1391"/>
      <c r="I11" s="1392"/>
      <c r="J11" s="366" t="s">
        <v>4</v>
      </c>
      <c r="K11" s="367" t="s">
        <v>5</v>
      </c>
      <c r="L11" s="1394" t="s">
        <v>6</v>
      </c>
      <c r="N11" s="1170"/>
      <c r="O11" s="1170"/>
      <c r="P11" s="1170"/>
      <c r="Q11" s="1170"/>
    </row>
    <row r="12" spans="1:12" ht="15.75" customHeight="1" thickBot="1">
      <c r="A12" s="1387"/>
      <c r="B12" s="260" t="s">
        <v>7</v>
      </c>
      <c r="C12" s="261" t="s">
        <v>8</v>
      </c>
      <c r="D12" s="1389"/>
      <c r="E12" s="248"/>
      <c r="F12" s="1393"/>
      <c r="G12" s="1374"/>
      <c r="H12" s="1374"/>
      <c r="I12" s="1375"/>
      <c r="J12" s="368" t="s">
        <v>9</v>
      </c>
      <c r="K12" s="369" t="s">
        <v>10</v>
      </c>
      <c r="L12" s="1395"/>
    </row>
    <row r="13" spans="1:12" s="155" customFormat="1" ht="15">
      <c r="A13" s="153" t="s">
        <v>691</v>
      </c>
      <c r="B13" s="36"/>
      <c r="C13" s="36"/>
      <c r="D13" s="36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370">
        <f>SUM(K13+J13)</f>
        <v>0</v>
      </c>
    </row>
    <row r="14" spans="1:12" ht="15">
      <c r="A14" s="13" t="s">
        <v>692</v>
      </c>
      <c r="B14" s="36"/>
      <c r="C14" s="36"/>
      <c r="D14" s="36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37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6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370">
        <f t="shared" si="1"/>
        <v>0</v>
      </c>
    </row>
    <row r="16" spans="1:12" ht="15">
      <c r="A16" s="13" t="s">
        <v>694</v>
      </c>
      <c r="B16" s="36"/>
      <c r="C16" s="36"/>
      <c r="D16" s="36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370">
        <f t="shared" si="1"/>
        <v>0</v>
      </c>
    </row>
    <row r="17" spans="1:12" ht="15">
      <c r="A17" s="13" t="s">
        <v>695</v>
      </c>
      <c r="B17" s="36"/>
      <c r="C17" s="36"/>
      <c r="D17" s="36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370">
        <f t="shared" si="1"/>
        <v>0</v>
      </c>
    </row>
    <row r="18" spans="1:12" ht="15">
      <c r="A18" s="13" t="s">
        <v>786</v>
      </c>
      <c r="B18" s="36"/>
      <c r="C18" s="36"/>
      <c r="D18" s="36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370">
        <f t="shared" si="1"/>
        <v>0</v>
      </c>
    </row>
    <row r="19" spans="1:12" ht="15">
      <c r="A19" s="13" t="s">
        <v>696</v>
      </c>
      <c r="B19" s="36"/>
      <c r="C19" s="36"/>
      <c r="D19" s="36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370">
        <f t="shared" si="1"/>
        <v>0</v>
      </c>
    </row>
    <row r="20" spans="1:12" ht="15">
      <c r="A20" s="13" t="s">
        <v>697</v>
      </c>
      <c r="B20" s="36"/>
      <c r="C20" s="36"/>
      <c r="D20" s="36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370">
        <f t="shared" si="1"/>
        <v>0</v>
      </c>
    </row>
    <row r="21" spans="1:12" ht="15">
      <c r="A21" s="13" t="s">
        <v>698</v>
      </c>
      <c r="B21" s="36"/>
      <c r="C21" s="36"/>
      <c r="D21" s="36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370">
        <f t="shared" si="1"/>
        <v>0</v>
      </c>
    </row>
    <row r="22" spans="1:12" ht="15">
      <c r="A22" s="13" t="s">
        <v>699</v>
      </c>
      <c r="B22" s="36"/>
      <c r="C22" s="36"/>
      <c r="D22" s="36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370">
        <f t="shared" si="1"/>
        <v>0</v>
      </c>
    </row>
    <row r="23" spans="1:12" ht="15">
      <c r="A23" s="13" t="s">
        <v>700</v>
      </c>
      <c r="B23" s="36"/>
      <c r="C23" s="36"/>
      <c r="D23" s="36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370">
        <f t="shared" si="1"/>
        <v>0</v>
      </c>
    </row>
    <row r="24" spans="1:12" ht="15">
      <c r="A24" s="13" t="s">
        <v>701</v>
      </c>
      <c r="B24" s="36"/>
      <c r="C24" s="36"/>
      <c r="D24" s="36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370">
        <f t="shared" si="1"/>
        <v>0</v>
      </c>
    </row>
    <row r="25" spans="1:12" ht="15">
      <c r="A25" s="13" t="s">
        <v>702</v>
      </c>
      <c r="B25" s="36"/>
      <c r="C25" s="36"/>
      <c r="D25" s="36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370">
        <f t="shared" si="1"/>
        <v>0</v>
      </c>
    </row>
    <row r="26" spans="1:12" ht="15">
      <c r="A26" s="13" t="s">
        <v>703</v>
      </c>
      <c r="B26" s="36"/>
      <c r="C26" s="36"/>
      <c r="D26" s="36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370">
        <f t="shared" si="1"/>
        <v>0</v>
      </c>
    </row>
    <row r="27" spans="1:12" ht="15">
      <c r="A27" s="13" t="s">
        <v>704</v>
      </c>
      <c r="B27" s="36"/>
      <c r="C27" s="36"/>
      <c r="D27" s="36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370">
        <f t="shared" si="1"/>
        <v>0</v>
      </c>
    </row>
    <row r="28" spans="1:12" ht="15">
      <c r="A28" s="13" t="s">
        <v>705</v>
      </c>
      <c r="B28" s="36"/>
      <c r="C28" s="36"/>
      <c r="D28" s="36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370">
        <f t="shared" si="1"/>
        <v>0</v>
      </c>
    </row>
    <row r="29" spans="1:12" ht="15">
      <c r="A29" s="13" t="s">
        <v>706</v>
      </c>
      <c r="B29" s="36"/>
      <c r="C29" s="36"/>
      <c r="D29" s="36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370">
        <f t="shared" si="1"/>
        <v>0</v>
      </c>
    </row>
    <row r="30" spans="1:12" ht="15">
      <c r="A30" s="13" t="s">
        <v>707</v>
      </c>
      <c r="B30" s="36"/>
      <c r="C30" s="36"/>
      <c r="D30" s="36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370">
        <f t="shared" si="1"/>
        <v>0</v>
      </c>
    </row>
    <row r="31" spans="1:12" ht="15">
      <c r="A31" s="13" t="s">
        <v>708</v>
      </c>
      <c r="B31" s="36"/>
      <c r="C31" s="36"/>
      <c r="D31" s="36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370">
        <f t="shared" si="1"/>
        <v>0</v>
      </c>
    </row>
    <row r="32" spans="1:12" ht="15">
      <c r="A32" s="13" t="s">
        <v>787</v>
      </c>
      <c r="B32" s="36"/>
      <c r="C32" s="36"/>
      <c r="D32" s="36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370">
        <f t="shared" si="1"/>
        <v>0</v>
      </c>
    </row>
    <row r="33" spans="1:12" s="17" customFormat="1" ht="15">
      <c r="A33" s="13" t="s">
        <v>788</v>
      </c>
      <c r="B33" s="36"/>
      <c r="C33" s="36"/>
      <c r="D33" s="36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63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371">
        <f>K34+J34</f>
        <v>0</v>
      </c>
    </row>
    <row r="35" spans="1:12" ht="15">
      <c r="A35" s="13" t="s">
        <v>709</v>
      </c>
      <c r="B35" s="36"/>
      <c r="C35" s="36"/>
      <c r="D35" s="36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72"/>
    </row>
    <row r="36" spans="1:12" ht="15">
      <c r="A36" s="13" t="s">
        <v>710</v>
      </c>
      <c r="B36" s="36"/>
      <c r="C36" s="36"/>
      <c r="D36" s="36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73"/>
    </row>
    <row r="37" spans="1:12" ht="15">
      <c r="A37" s="13" t="s">
        <v>711</v>
      </c>
      <c r="B37" s="36"/>
      <c r="C37" s="36"/>
      <c r="D37" s="36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73"/>
    </row>
    <row r="38" spans="1:12" ht="15">
      <c r="A38" s="13" t="s">
        <v>712</v>
      </c>
      <c r="B38" s="36"/>
      <c r="C38" s="36"/>
      <c r="D38" s="36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73"/>
    </row>
    <row r="39" spans="1:12" ht="15">
      <c r="A39" s="13" t="s">
        <v>785</v>
      </c>
      <c r="B39" s="36"/>
      <c r="C39" s="36"/>
      <c r="D39" s="36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74"/>
    </row>
    <row r="40" spans="1:12" ht="15.75" thickBot="1">
      <c r="A40" s="13" t="s">
        <v>713</v>
      </c>
      <c r="B40" s="36"/>
      <c r="C40" s="36"/>
      <c r="D40" s="36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75"/>
    </row>
    <row r="41" spans="1:12" ht="15.75" thickBot="1">
      <c r="A41" s="13" t="s">
        <v>714</v>
      </c>
      <c r="B41" s="36"/>
      <c r="C41" s="36"/>
      <c r="D41" s="36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75"/>
    </row>
    <row r="42" spans="1:12" ht="15.75" thickBot="1">
      <c r="A42" s="13" t="s">
        <v>715</v>
      </c>
      <c r="B42" s="36"/>
      <c r="C42" s="36"/>
      <c r="D42" s="36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75"/>
    </row>
    <row r="43" spans="1:12" ht="16.5" thickBot="1">
      <c r="A43" s="13" t="s">
        <v>716</v>
      </c>
      <c r="B43" s="36"/>
      <c r="C43" s="36"/>
      <c r="D43" s="36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75"/>
    </row>
    <row r="44" spans="1:5" ht="15.75">
      <c r="A44" s="13" t="s">
        <v>717</v>
      </c>
      <c r="B44" s="36"/>
      <c r="C44" s="36"/>
      <c r="D44" s="36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6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6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7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36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7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36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7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6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7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376"/>
    </row>
    <row r="53" spans="1:12" ht="16.5">
      <c r="A53" s="50" t="s">
        <v>42</v>
      </c>
      <c r="B53" s="51"/>
      <c r="C53" s="52"/>
      <c r="D53" s="1360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76"/>
    </row>
    <row r="54" spans="1:12" ht="17.25" thickBot="1">
      <c r="A54" s="48" t="s">
        <v>43</v>
      </c>
      <c r="B54" s="49"/>
      <c r="C54" s="53" t="s">
        <v>44</v>
      </c>
      <c r="D54" s="1361"/>
      <c r="E54" s="248"/>
      <c r="F54" s="20" t="s">
        <v>157</v>
      </c>
      <c r="G54" s="33"/>
      <c r="H54" s="33"/>
      <c r="I54" s="33"/>
      <c r="J54" s="147"/>
      <c r="K54" s="148"/>
      <c r="L54" s="37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78" t="s">
        <v>1</v>
      </c>
      <c r="B64" s="1380" t="s">
        <v>46</v>
      </c>
      <c r="C64" s="377"/>
      <c r="D64" s="1382" t="s">
        <v>795</v>
      </c>
      <c r="E64" s="1382"/>
      <c r="F64" s="1383"/>
      <c r="G64" s="1384" t="s">
        <v>798</v>
      </c>
      <c r="H64" s="1362" t="s">
        <v>77</v>
      </c>
      <c r="I64" s="1364" t="s">
        <v>78</v>
      </c>
      <c r="J64" s="1364" t="s">
        <v>79</v>
      </c>
      <c r="K64" s="1364" t="s">
        <v>80</v>
      </c>
      <c r="L64" s="1372" t="s">
        <v>784</v>
      </c>
    </row>
    <row r="65" spans="1:14" ht="28.5" customHeight="1" thickBot="1">
      <c r="A65" s="1379"/>
      <c r="B65" s="1381"/>
      <c r="C65" s="378" t="s">
        <v>47</v>
      </c>
      <c r="D65" s="379" t="s">
        <v>796</v>
      </c>
      <c r="E65" s="379" t="s">
        <v>797</v>
      </c>
      <c r="F65" s="380" t="s">
        <v>48</v>
      </c>
      <c r="G65" s="1385"/>
      <c r="H65" s="1363"/>
      <c r="I65" s="1365"/>
      <c r="J65" s="1365"/>
      <c r="K65" s="1365"/>
      <c r="L65" s="1373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381">
        <f>E66+D66+C66</f>
        <v>0</v>
      </c>
      <c r="G66" s="159"/>
      <c r="H66" s="35"/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382">
        <f aca="true" t="shared" si="2" ref="F67:F85">E67+D67+C67</f>
        <v>0</v>
      </c>
      <c r="G67" s="159"/>
      <c r="H67" s="35"/>
      <c r="I67" s="384">
        <f aca="true" t="shared" si="3" ref="I67:I86">_xlfn.IFERROR(SUM(H67*$N$66),0)</f>
        <v>0</v>
      </c>
      <c r="J67" s="385">
        <f aca="true" t="shared" si="4" ref="J67:J86">_xlfn.IFERROR(SUM(G67/I67)*100,0)</f>
        <v>0</v>
      </c>
      <c r="K67" s="386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382">
        <f t="shared" si="2"/>
        <v>0</v>
      </c>
      <c r="G68" s="159"/>
      <c r="H68" s="35"/>
      <c r="I68" s="384">
        <f t="shared" si="3"/>
        <v>0</v>
      </c>
      <c r="J68" s="385">
        <f t="shared" si="4"/>
        <v>0</v>
      </c>
      <c r="K68" s="386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382">
        <f t="shared" si="2"/>
        <v>0</v>
      </c>
      <c r="G69" s="159"/>
      <c r="H69" s="35"/>
      <c r="I69" s="384">
        <f t="shared" si="3"/>
        <v>0</v>
      </c>
      <c r="J69" s="385">
        <f t="shared" si="4"/>
        <v>0</v>
      </c>
      <c r="K69" s="38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382">
        <f t="shared" si="2"/>
        <v>0</v>
      </c>
      <c r="G70" s="159"/>
      <c r="H70" s="35"/>
      <c r="I70" s="384">
        <f t="shared" si="3"/>
        <v>0</v>
      </c>
      <c r="J70" s="385">
        <f t="shared" si="4"/>
        <v>0</v>
      </c>
      <c r="K70" s="386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382">
        <f t="shared" si="2"/>
        <v>0</v>
      </c>
      <c r="G71" s="159"/>
      <c r="H71" s="35"/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382">
        <f t="shared" si="2"/>
        <v>0</v>
      </c>
      <c r="G72" s="159"/>
      <c r="H72" s="35"/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382">
        <f t="shared" si="2"/>
        <v>0</v>
      </c>
      <c r="G73" s="159"/>
      <c r="H73" s="35"/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382">
        <f t="shared" si="2"/>
        <v>0</v>
      </c>
      <c r="G74" s="159"/>
      <c r="H74" s="35"/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382">
        <f t="shared" si="2"/>
        <v>0</v>
      </c>
      <c r="G75" s="159"/>
      <c r="H75" s="35"/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/>
      <c r="C76" s="163"/>
      <c r="D76" s="164"/>
      <c r="E76" s="165"/>
      <c r="F76" s="382">
        <f t="shared" si="2"/>
        <v>0</v>
      </c>
      <c r="G76" s="159"/>
      <c r="H76" s="35"/>
      <c r="I76" s="384">
        <f t="shared" si="3"/>
        <v>0</v>
      </c>
      <c r="J76" s="385">
        <f t="shared" si="4"/>
        <v>0</v>
      </c>
      <c r="K76" s="386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382">
        <f t="shared" si="2"/>
        <v>0</v>
      </c>
      <c r="G77" s="159"/>
      <c r="H77" s="35"/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382">
        <f t="shared" si="2"/>
        <v>0</v>
      </c>
      <c r="G78" s="159"/>
      <c r="H78" s="35"/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382">
        <f t="shared" si="2"/>
        <v>0</v>
      </c>
      <c r="G79" s="159"/>
      <c r="H79" s="35"/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/>
      <c r="N79" s="1221"/>
      <c r="O79" s="1222"/>
      <c r="P79" s="1223"/>
    </row>
    <row r="80" spans="1:16" ht="15" customHeight="1">
      <c r="A80" s="56" t="s">
        <v>144</v>
      </c>
      <c r="B80" s="162"/>
      <c r="C80" s="163"/>
      <c r="D80" s="164"/>
      <c r="E80" s="165"/>
      <c r="F80" s="382">
        <f t="shared" si="2"/>
        <v>0</v>
      </c>
      <c r="G80" s="159"/>
      <c r="H80" s="35"/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382">
        <f t="shared" si="2"/>
        <v>0</v>
      </c>
      <c r="G81" s="159"/>
      <c r="H81" s="35"/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382">
        <f t="shared" si="2"/>
        <v>0</v>
      </c>
      <c r="G82" s="159"/>
      <c r="H82" s="35"/>
      <c r="I82" s="384">
        <f t="shared" si="3"/>
        <v>0</v>
      </c>
      <c r="J82" s="385">
        <f t="shared" si="4"/>
        <v>0</v>
      </c>
      <c r="K82" s="386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382">
        <f t="shared" si="2"/>
        <v>0</v>
      </c>
      <c r="G83" s="159"/>
      <c r="H83" s="35"/>
      <c r="I83" s="384">
        <f t="shared" si="3"/>
        <v>0</v>
      </c>
      <c r="J83" s="385">
        <f t="shared" si="4"/>
        <v>0</v>
      </c>
      <c r="K83" s="386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382">
        <f t="shared" si="2"/>
        <v>0</v>
      </c>
      <c r="G84" s="159"/>
      <c r="H84" s="35"/>
      <c r="I84" s="384">
        <f t="shared" si="3"/>
        <v>0</v>
      </c>
      <c r="J84" s="385">
        <f t="shared" si="4"/>
        <v>0</v>
      </c>
      <c r="K84" s="386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82">
        <f t="shared" si="2"/>
        <v>0</v>
      </c>
      <c r="G85" s="159"/>
      <c r="H85" s="35"/>
      <c r="I85" s="384">
        <f t="shared" si="3"/>
        <v>0</v>
      </c>
      <c r="J85" s="385">
        <f t="shared" si="4"/>
        <v>0</v>
      </c>
      <c r="K85" s="386">
        <f t="shared" si="5"/>
        <v>0</v>
      </c>
      <c r="L85" s="58"/>
    </row>
    <row r="86" spans="1:12" ht="15.75" thickBot="1">
      <c r="A86" s="387" t="s">
        <v>6</v>
      </c>
      <c r="B86" s="388">
        <f aca="true" t="shared" si="6" ref="B86:H86">SUM(B66:B85)</f>
        <v>0</v>
      </c>
      <c r="C86" s="389">
        <f t="shared" si="6"/>
        <v>0</v>
      </c>
      <c r="D86" s="383">
        <f t="shared" si="6"/>
        <v>0</v>
      </c>
      <c r="E86" s="383">
        <f t="shared" si="6"/>
        <v>0</v>
      </c>
      <c r="F86" s="383">
        <f t="shared" si="6"/>
        <v>0</v>
      </c>
      <c r="G86" s="390">
        <f t="shared" si="6"/>
        <v>0</v>
      </c>
      <c r="H86" s="383">
        <f t="shared" si="6"/>
        <v>0</v>
      </c>
      <c r="I86" s="383">
        <f t="shared" si="3"/>
        <v>0</v>
      </c>
      <c r="J86" s="383">
        <f t="shared" si="4"/>
        <v>0</v>
      </c>
      <c r="K86" s="383">
        <f t="shared" si="5"/>
        <v>0</v>
      </c>
      <c r="L86" s="39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74" t="s">
        <v>735</v>
      </c>
      <c r="B89" s="1375"/>
      <c r="C89" s="1366" t="s">
        <v>733</v>
      </c>
      <c r="D89" s="1367"/>
      <c r="E89" s="1367"/>
      <c r="F89" s="1367"/>
      <c r="G89" s="1367"/>
      <c r="H89" s="1367"/>
      <c r="I89" s="1367"/>
      <c r="J89" s="136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76"/>
      <c r="B90" s="1377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57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0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58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07">
        <f t="shared" si="7"/>
        <v>0</v>
      </c>
    </row>
    <row r="93" spans="1:11" ht="15.75" thickBot="1">
      <c r="A93" s="1359"/>
      <c r="B93" s="396" t="s">
        <v>6</v>
      </c>
      <c r="C93" s="397">
        <f aca="true" t="shared" si="8" ref="C93:J93">SUM(C91+C92)</f>
        <v>0</v>
      </c>
      <c r="D93" s="398">
        <f t="shared" si="8"/>
        <v>0</v>
      </c>
      <c r="E93" s="398">
        <f t="shared" si="8"/>
        <v>0</v>
      </c>
      <c r="F93" s="398">
        <f t="shared" si="8"/>
        <v>0</v>
      </c>
      <c r="G93" s="398">
        <f t="shared" si="8"/>
        <v>0</v>
      </c>
      <c r="H93" s="398">
        <f t="shared" si="8"/>
        <v>0</v>
      </c>
      <c r="I93" s="398">
        <f t="shared" si="8"/>
        <v>0</v>
      </c>
      <c r="J93" s="399">
        <f t="shared" si="8"/>
        <v>0</v>
      </c>
      <c r="K93" s="40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08">
        <f t="shared" si="7"/>
        <v>0</v>
      </c>
    </row>
    <row r="95" spans="1:11" ht="15">
      <c r="A95" s="1369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06">
        <f t="shared" si="7"/>
        <v>0</v>
      </c>
    </row>
    <row r="96" spans="1:11" ht="15">
      <c r="A96" s="1370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07">
        <f t="shared" si="7"/>
        <v>0</v>
      </c>
    </row>
    <row r="97" spans="1:18" ht="15.75" thickBot="1">
      <c r="A97" s="1371"/>
      <c r="B97" s="401" t="s">
        <v>6</v>
      </c>
      <c r="C97" s="402">
        <f>C96+C95</f>
        <v>0</v>
      </c>
      <c r="D97" s="403">
        <f aca="true" t="shared" si="9" ref="D97:J97">D96+D95</f>
        <v>0</v>
      </c>
      <c r="E97" s="403">
        <f t="shared" si="9"/>
        <v>0</v>
      </c>
      <c r="F97" s="403">
        <f t="shared" si="9"/>
        <v>0</v>
      </c>
      <c r="G97" s="403">
        <f t="shared" si="9"/>
        <v>0</v>
      </c>
      <c r="H97" s="403">
        <f t="shared" si="9"/>
        <v>0</v>
      </c>
      <c r="I97" s="403">
        <f t="shared" si="9"/>
        <v>0</v>
      </c>
      <c r="J97" s="404">
        <f t="shared" si="9"/>
        <v>0</v>
      </c>
      <c r="K97" s="40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0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0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53" t="s">
        <v>62</v>
      </c>
      <c r="B107" s="1354"/>
      <c r="C107" s="1354"/>
      <c r="D107" s="1354"/>
      <c r="E107" s="1354"/>
      <c r="F107" s="1355">
        <f>SUM(F105+F106)</f>
        <v>0</v>
      </c>
      <c r="G107" s="1356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53" t="s">
        <v>66</v>
      </c>
      <c r="B112" s="1354"/>
      <c r="C112" s="1354"/>
      <c r="D112" s="1354"/>
      <c r="E112" s="1354"/>
      <c r="F112" s="1355">
        <f>SUM(F108+F109+F110+F111)</f>
        <v>0</v>
      </c>
      <c r="G112" s="1356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106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29" t="s">
        <v>1</v>
      </c>
      <c r="B11" s="409" t="s">
        <v>2</v>
      </c>
      <c r="C11" s="410" t="s">
        <v>724</v>
      </c>
      <c r="D11" s="1431" t="s">
        <v>3</v>
      </c>
      <c r="E11" s="248"/>
      <c r="F11" s="1433" t="s">
        <v>725</v>
      </c>
      <c r="G11" s="1434"/>
      <c r="H11" s="1434"/>
      <c r="I11" s="1435"/>
      <c r="J11" s="417" t="s">
        <v>4</v>
      </c>
      <c r="K11" s="418" t="s">
        <v>5</v>
      </c>
      <c r="L11" s="1437" t="s">
        <v>6</v>
      </c>
      <c r="N11" s="1170"/>
      <c r="O11" s="1170"/>
      <c r="P11" s="1170"/>
      <c r="Q11" s="1170"/>
    </row>
    <row r="12" spans="1:12" ht="15.75" customHeight="1" thickBot="1">
      <c r="A12" s="1430"/>
      <c r="B12" s="411" t="s">
        <v>7</v>
      </c>
      <c r="C12" s="412" t="s">
        <v>8</v>
      </c>
      <c r="D12" s="1432"/>
      <c r="E12" s="248"/>
      <c r="F12" s="1436"/>
      <c r="G12" s="1417"/>
      <c r="H12" s="1417"/>
      <c r="I12" s="1418"/>
      <c r="J12" s="419" t="s">
        <v>9</v>
      </c>
      <c r="K12" s="420" t="s">
        <v>10</v>
      </c>
      <c r="L12" s="1438"/>
    </row>
    <row r="13" spans="1:12" s="155" customFormat="1" ht="15">
      <c r="A13" s="153" t="s">
        <v>691</v>
      </c>
      <c r="B13" s="36"/>
      <c r="C13" s="36"/>
      <c r="D13" s="413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21">
        <f>SUM(K13+J13)</f>
        <v>0</v>
      </c>
    </row>
    <row r="14" spans="1:12" ht="15">
      <c r="A14" s="13" t="s">
        <v>692</v>
      </c>
      <c r="B14" s="36"/>
      <c r="C14" s="36"/>
      <c r="D14" s="414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21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14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21">
        <f t="shared" si="1"/>
        <v>0</v>
      </c>
    </row>
    <row r="16" spans="1:12" ht="15">
      <c r="A16" s="13" t="s">
        <v>694</v>
      </c>
      <c r="B16" s="36"/>
      <c r="C16" s="36"/>
      <c r="D16" s="414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21">
        <f t="shared" si="1"/>
        <v>0</v>
      </c>
    </row>
    <row r="17" spans="1:12" ht="15">
      <c r="A17" s="13" t="s">
        <v>695</v>
      </c>
      <c r="B17" s="36"/>
      <c r="C17" s="36"/>
      <c r="D17" s="414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21">
        <f t="shared" si="1"/>
        <v>0</v>
      </c>
    </row>
    <row r="18" spans="1:12" ht="15">
      <c r="A18" s="13" t="s">
        <v>786</v>
      </c>
      <c r="B18" s="36"/>
      <c r="C18" s="36"/>
      <c r="D18" s="414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21">
        <f t="shared" si="1"/>
        <v>0</v>
      </c>
    </row>
    <row r="19" spans="1:12" ht="15">
      <c r="A19" s="13" t="s">
        <v>696</v>
      </c>
      <c r="B19" s="36"/>
      <c r="C19" s="36"/>
      <c r="D19" s="414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21">
        <f t="shared" si="1"/>
        <v>0</v>
      </c>
    </row>
    <row r="20" spans="1:12" ht="15">
      <c r="A20" s="13" t="s">
        <v>697</v>
      </c>
      <c r="B20" s="36"/>
      <c r="C20" s="36"/>
      <c r="D20" s="414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21">
        <f t="shared" si="1"/>
        <v>0</v>
      </c>
    </row>
    <row r="21" spans="1:12" ht="15">
      <c r="A21" s="13" t="s">
        <v>698</v>
      </c>
      <c r="B21" s="36"/>
      <c r="C21" s="36"/>
      <c r="D21" s="414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21">
        <f t="shared" si="1"/>
        <v>0</v>
      </c>
    </row>
    <row r="22" spans="1:12" ht="15">
      <c r="A22" s="13" t="s">
        <v>699</v>
      </c>
      <c r="B22" s="36"/>
      <c r="C22" s="36"/>
      <c r="D22" s="414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21">
        <f t="shared" si="1"/>
        <v>0</v>
      </c>
    </row>
    <row r="23" spans="1:12" ht="15">
      <c r="A23" s="13" t="s">
        <v>700</v>
      </c>
      <c r="B23" s="36"/>
      <c r="C23" s="36"/>
      <c r="D23" s="414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21">
        <f t="shared" si="1"/>
        <v>0</v>
      </c>
    </row>
    <row r="24" spans="1:12" ht="15">
      <c r="A24" s="13" t="s">
        <v>701</v>
      </c>
      <c r="B24" s="36"/>
      <c r="C24" s="36"/>
      <c r="D24" s="414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21">
        <f t="shared" si="1"/>
        <v>0</v>
      </c>
    </row>
    <row r="25" spans="1:12" ht="15">
      <c r="A25" s="13" t="s">
        <v>702</v>
      </c>
      <c r="B25" s="36"/>
      <c r="C25" s="36"/>
      <c r="D25" s="414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21">
        <f t="shared" si="1"/>
        <v>0</v>
      </c>
    </row>
    <row r="26" spans="1:12" ht="15">
      <c r="A26" s="13" t="s">
        <v>703</v>
      </c>
      <c r="B26" s="36"/>
      <c r="C26" s="36"/>
      <c r="D26" s="414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21">
        <f t="shared" si="1"/>
        <v>0</v>
      </c>
    </row>
    <row r="27" spans="1:12" ht="15">
      <c r="A27" s="13" t="s">
        <v>704</v>
      </c>
      <c r="B27" s="36"/>
      <c r="C27" s="36"/>
      <c r="D27" s="414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21">
        <f t="shared" si="1"/>
        <v>0</v>
      </c>
    </row>
    <row r="28" spans="1:12" ht="15">
      <c r="A28" s="13" t="s">
        <v>705</v>
      </c>
      <c r="B28" s="36"/>
      <c r="C28" s="36"/>
      <c r="D28" s="414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21">
        <f t="shared" si="1"/>
        <v>0</v>
      </c>
    </row>
    <row r="29" spans="1:12" ht="15">
      <c r="A29" s="13" t="s">
        <v>706</v>
      </c>
      <c r="B29" s="36"/>
      <c r="C29" s="36"/>
      <c r="D29" s="414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21">
        <f t="shared" si="1"/>
        <v>0</v>
      </c>
    </row>
    <row r="30" spans="1:12" ht="15">
      <c r="A30" s="13" t="s">
        <v>707</v>
      </c>
      <c r="B30" s="36"/>
      <c r="C30" s="36"/>
      <c r="D30" s="414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21">
        <f t="shared" si="1"/>
        <v>0</v>
      </c>
    </row>
    <row r="31" spans="1:12" ht="15">
      <c r="A31" s="13" t="s">
        <v>708</v>
      </c>
      <c r="B31" s="36"/>
      <c r="C31" s="36"/>
      <c r="D31" s="414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21">
        <f t="shared" si="1"/>
        <v>0</v>
      </c>
    </row>
    <row r="32" spans="1:12" ht="15">
      <c r="A32" s="13" t="s">
        <v>787</v>
      </c>
      <c r="B32" s="36"/>
      <c r="C32" s="36"/>
      <c r="D32" s="414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/>
      <c r="C33" s="36"/>
      <c r="D33" s="414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14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422">
        <f>K34+J34</f>
        <v>0</v>
      </c>
    </row>
    <row r="35" spans="1:12" ht="15">
      <c r="A35" s="13" t="s">
        <v>709</v>
      </c>
      <c r="B35" s="36"/>
      <c r="C35" s="36"/>
      <c r="D35" s="414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23"/>
    </row>
    <row r="36" spans="1:12" ht="15">
      <c r="A36" s="13" t="s">
        <v>710</v>
      </c>
      <c r="B36" s="36"/>
      <c r="C36" s="36"/>
      <c r="D36" s="414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24"/>
    </row>
    <row r="37" spans="1:12" ht="15">
      <c r="A37" s="13" t="s">
        <v>711</v>
      </c>
      <c r="B37" s="36"/>
      <c r="C37" s="36"/>
      <c r="D37" s="414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24"/>
    </row>
    <row r="38" spans="1:12" ht="15">
      <c r="A38" s="13" t="s">
        <v>712</v>
      </c>
      <c r="B38" s="36"/>
      <c r="C38" s="36"/>
      <c r="D38" s="414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24"/>
    </row>
    <row r="39" spans="1:12" ht="15">
      <c r="A39" s="13" t="s">
        <v>785</v>
      </c>
      <c r="B39" s="36"/>
      <c r="C39" s="36"/>
      <c r="D39" s="414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25"/>
    </row>
    <row r="40" spans="1:12" ht="15.75" thickBot="1">
      <c r="A40" s="13" t="s">
        <v>713</v>
      </c>
      <c r="B40" s="36"/>
      <c r="C40" s="36"/>
      <c r="D40" s="414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26"/>
    </row>
    <row r="41" spans="1:12" ht="15.75" thickBot="1">
      <c r="A41" s="13" t="s">
        <v>714</v>
      </c>
      <c r="B41" s="36"/>
      <c r="C41" s="36"/>
      <c r="D41" s="414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26"/>
    </row>
    <row r="42" spans="1:12" ht="15.75" thickBot="1">
      <c r="A42" s="13" t="s">
        <v>715</v>
      </c>
      <c r="B42" s="36"/>
      <c r="C42" s="36"/>
      <c r="D42" s="414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26"/>
    </row>
    <row r="43" spans="1:12" ht="16.5" thickBot="1">
      <c r="A43" s="13" t="s">
        <v>716</v>
      </c>
      <c r="B43" s="36"/>
      <c r="C43" s="36"/>
      <c r="D43" s="414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26"/>
    </row>
    <row r="44" spans="1:5" ht="15.75">
      <c r="A44" s="13" t="s">
        <v>717</v>
      </c>
      <c r="B44" s="36"/>
      <c r="C44" s="36"/>
      <c r="D44" s="414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14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14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27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14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27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15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2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16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27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27"/>
    </row>
    <row r="53" spans="1:12" ht="16.5">
      <c r="A53" s="50" t="s">
        <v>42</v>
      </c>
      <c r="B53" s="51"/>
      <c r="C53" s="52"/>
      <c r="D53" s="140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27"/>
    </row>
    <row r="54" spans="1:12" ht="17.25" thickBot="1">
      <c r="A54" s="48" t="s">
        <v>43</v>
      </c>
      <c r="B54" s="49"/>
      <c r="C54" s="53" t="s">
        <v>44</v>
      </c>
      <c r="D54" s="1404"/>
      <c r="E54" s="248"/>
      <c r="F54" s="20" t="s">
        <v>157</v>
      </c>
      <c r="G54" s="33"/>
      <c r="H54" s="33"/>
      <c r="I54" s="33"/>
      <c r="J54" s="147"/>
      <c r="K54" s="148"/>
      <c r="L54" s="42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21" t="s">
        <v>1</v>
      </c>
      <c r="B64" s="1423" t="s">
        <v>46</v>
      </c>
      <c r="C64" s="428"/>
      <c r="D64" s="1425" t="s">
        <v>795</v>
      </c>
      <c r="E64" s="1425"/>
      <c r="F64" s="1426"/>
      <c r="G64" s="1427" t="s">
        <v>798</v>
      </c>
      <c r="H64" s="1405" t="s">
        <v>77</v>
      </c>
      <c r="I64" s="1407" t="s">
        <v>78</v>
      </c>
      <c r="J64" s="1407" t="s">
        <v>79</v>
      </c>
      <c r="K64" s="1407" t="s">
        <v>80</v>
      </c>
      <c r="L64" s="1415" t="s">
        <v>784</v>
      </c>
    </row>
    <row r="65" spans="1:14" ht="28.5" customHeight="1" thickBot="1">
      <c r="A65" s="1422"/>
      <c r="B65" s="1424"/>
      <c r="C65" s="429" t="s">
        <v>47</v>
      </c>
      <c r="D65" s="430" t="s">
        <v>796</v>
      </c>
      <c r="E65" s="430" t="s">
        <v>797</v>
      </c>
      <c r="F65" s="431" t="s">
        <v>48</v>
      </c>
      <c r="G65" s="1428"/>
      <c r="H65" s="1406"/>
      <c r="I65" s="1408"/>
      <c r="J65" s="1408"/>
      <c r="K65" s="1408"/>
      <c r="L65" s="1416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432">
        <f>E66+D66+C66</f>
        <v>0</v>
      </c>
      <c r="G66" s="159"/>
      <c r="H66" s="35"/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433">
        <f aca="true" t="shared" si="2" ref="F67:F85">E67+D67+C67</f>
        <v>0</v>
      </c>
      <c r="G67" s="159"/>
      <c r="H67" s="35"/>
      <c r="I67" s="440">
        <f aca="true" t="shared" si="3" ref="I67:I86">_xlfn.IFERROR(SUM(H67*$N$66),0)</f>
        <v>0</v>
      </c>
      <c r="J67" s="441">
        <f aca="true" t="shared" si="4" ref="J67:J86">_xlfn.IFERROR(SUM(G67/I67)*100,0)</f>
        <v>0</v>
      </c>
      <c r="K67" s="442">
        <f aca="true" t="shared" si="5" ref="K67:K86">_xlfn.IFERROR(SUM(G67/F67),0)</f>
        <v>0</v>
      </c>
      <c r="L67" s="58"/>
    </row>
    <row r="68" spans="1:19" ht="15">
      <c r="A68" s="57" t="s">
        <v>132</v>
      </c>
      <c r="B68" s="162"/>
      <c r="C68" s="163"/>
      <c r="D68" s="164"/>
      <c r="E68" s="165"/>
      <c r="F68" s="433">
        <f t="shared" si="2"/>
        <v>0</v>
      </c>
      <c r="G68" s="159"/>
      <c r="H68" s="35"/>
      <c r="I68" s="440">
        <f t="shared" si="3"/>
        <v>0</v>
      </c>
      <c r="J68" s="441">
        <f t="shared" si="4"/>
        <v>0</v>
      </c>
      <c r="K68" s="442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433">
        <f t="shared" si="2"/>
        <v>0</v>
      </c>
      <c r="G69" s="159"/>
      <c r="H69" s="35"/>
      <c r="I69" s="440">
        <f t="shared" si="3"/>
        <v>0</v>
      </c>
      <c r="J69" s="441">
        <f t="shared" si="4"/>
        <v>0</v>
      </c>
      <c r="K69" s="4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433">
        <f t="shared" si="2"/>
        <v>0</v>
      </c>
      <c r="G70" s="159"/>
      <c r="H70" s="35"/>
      <c r="I70" s="440">
        <f t="shared" si="3"/>
        <v>0</v>
      </c>
      <c r="J70" s="441">
        <f t="shared" si="4"/>
        <v>0</v>
      </c>
      <c r="K70" s="442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433">
        <f t="shared" si="2"/>
        <v>0</v>
      </c>
      <c r="G71" s="159"/>
      <c r="H71" s="35"/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433">
        <f t="shared" si="2"/>
        <v>0</v>
      </c>
      <c r="G72" s="159"/>
      <c r="H72" s="35"/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/>
      <c r="O72" s="1028"/>
    </row>
    <row r="73" spans="1:19" ht="15">
      <c r="A73" s="56" t="s">
        <v>137</v>
      </c>
      <c r="B73" s="162"/>
      <c r="C73" s="163"/>
      <c r="D73" s="164"/>
      <c r="E73" s="165"/>
      <c r="F73" s="433">
        <f t="shared" si="2"/>
        <v>0</v>
      </c>
      <c r="G73" s="159"/>
      <c r="H73" s="35"/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433">
        <f t="shared" si="2"/>
        <v>0</v>
      </c>
      <c r="G74" s="159"/>
      <c r="H74" s="35"/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433">
        <f t="shared" si="2"/>
        <v>0</v>
      </c>
      <c r="G75" s="159"/>
      <c r="H75" s="35"/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>
      <c r="A76" s="56" t="s">
        <v>140</v>
      </c>
      <c r="B76" s="162"/>
      <c r="C76" s="163"/>
      <c r="D76" s="164"/>
      <c r="E76" s="165"/>
      <c r="F76" s="433">
        <f t="shared" si="2"/>
        <v>0</v>
      </c>
      <c r="G76" s="159"/>
      <c r="H76" s="35"/>
      <c r="I76" s="440">
        <f t="shared" si="3"/>
        <v>0</v>
      </c>
      <c r="J76" s="441">
        <f t="shared" si="4"/>
        <v>0</v>
      </c>
      <c r="K76" s="442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33">
        <f t="shared" si="2"/>
        <v>0</v>
      </c>
      <c r="G77" s="159"/>
      <c r="H77" s="35"/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433">
        <f t="shared" si="2"/>
        <v>0</v>
      </c>
      <c r="G78" s="159"/>
      <c r="H78" s="35"/>
      <c r="I78" s="440">
        <f t="shared" si="3"/>
        <v>0</v>
      </c>
      <c r="J78" s="441">
        <f t="shared" si="4"/>
        <v>0</v>
      </c>
      <c r="K78" s="442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433">
        <f t="shared" si="2"/>
        <v>0</v>
      </c>
      <c r="G79" s="159"/>
      <c r="H79" s="35"/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/>
      <c r="N79" s="1221"/>
      <c r="O79" s="1222"/>
      <c r="P79" s="1223"/>
    </row>
    <row r="80" spans="1:16" ht="15">
      <c r="A80" s="56" t="s">
        <v>144</v>
      </c>
      <c r="B80" s="162"/>
      <c r="C80" s="163"/>
      <c r="D80" s="164"/>
      <c r="E80" s="165"/>
      <c r="F80" s="433">
        <f t="shared" si="2"/>
        <v>0</v>
      </c>
      <c r="G80" s="159"/>
      <c r="H80" s="35"/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433">
        <f t="shared" si="2"/>
        <v>0</v>
      </c>
      <c r="G81" s="159"/>
      <c r="H81" s="35"/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433">
        <f t="shared" si="2"/>
        <v>0</v>
      </c>
      <c r="G82" s="159"/>
      <c r="H82" s="35"/>
      <c r="I82" s="440">
        <f t="shared" si="3"/>
        <v>0</v>
      </c>
      <c r="J82" s="441">
        <f t="shared" si="4"/>
        <v>0</v>
      </c>
      <c r="K82" s="442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433">
        <f t="shared" si="2"/>
        <v>0</v>
      </c>
      <c r="G83" s="159"/>
      <c r="H83" s="35"/>
      <c r="I83" s="440">
        <f t="shared" si="3"/>
        <v>0</v>
      </c>
      <c r="J83" s="441">
        <f t="shared" si="4"/>
        <v>0</v>
      </c>
      <c r="K83" s="442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433">
        <f t="shared" si="2"/>
        <v>0</v>
      </c>
      <c r="G84" s="159"/>
      <c r="H84" s="35"/>
      <c r="I84" s="440">
        <f t="shared" si="3"/>
        <v>0</v>
      </c>
      <c r="J84" s="441">
        <f t="shared" si="4"/>
        <v>0</v>
      </c>
      <c r="K84" s="4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33">
        <f t="shared" si="2"/>
        <v>0</v>
      </c>
      <c r="G85" s="159"/>
      <c r="H85" s="35"/>
      <c r="I85" s="440">
        <f t="shared" si="3"/>
        <v>0</v>
      </c>
      <c r="J85" s="441">
        <f t="shared" si="4"/>
        <v>0</v>
      </c>
      <c r="K85" s="442">
        <f t="shared" si="5"/>
        <v>0</v>
      </c>
      <c r="L85" s="58"/>
    </row>
    <row r="86" spans="1:12" ht="15.75" thickBot="1">
      <c r="A86" s="435" t="s">
        <v>6</v>
      </c>
      <c r="B86" s="436">
        <f aca="true" t="shared" si="6" ref="B86:H86">SUM(B66:B85)</f>
        <v>0</v>
      </c>
      <c r="C86" s="437">
        <f t="shared" si="6"/>
        <v>0</v>
      </c>
      <c r="D86" s="434">
        <f t="shared" si="6"/>
        <v>0</v>
      </c>
      <c r="E86" s="434">
        <f t="shared" si="6"/>
        <v>0</v>
      </c>
      <c r="F86" s="434">
        <f t="shared" si="6"/>
        <v>0</v>
      </c>
      <c r="G86" s="438">
        <f t="shared" si="6"/>
        <v>0</v>
      </c>
      <c r="H86" s="434">
        <f t="shared" si="6"/>
        <v>0</v>
      </c>
      <c r="I86" s="434">
        <f t="shared" si="3"/>
        <v>0</v>
      </c>
      <c r="J86" s="434">
        <f t="shared" si="4"/>
        <v>0</v>
      </c>
      <c r="K86" s="434">
        <f t="shared" si="5"/>
        <v>0</v>
      </c>
      <c r="L86" s="4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17" t="s">
        <v>735</v>
      </c>
      <c r="B89" s="1418"/>
      <c r="C89" s="1409" t="s">
        <v>733</v>
      </c>
      <c r="D89" s="1410"/>
      <c r="E89" s="1410"/>
      <c r="F89" s="1410"/>
      <c r="G89" s="1410"/>
      <c r="H89" s="1410"/>
      <c r="I89" s="1410"/>
      <c r="J89" s="14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9"/>
      <c r="B90" s="1420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0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48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0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49">
        <f t="shared" si="7"/>
        <v>0</v>
      </c>
    </row>
    <row r="93" spans="1:11" ht="15.75" thickBot="1">
      <c r="A93" s="1402"/>
      <c r="B93" s="452" t="s">
        <v>6</v>
      </c>
      <c r="C93" s="453">
        <f aca="true" t="shared" si="8" ref="C93:J93">SUM(C91+C92)</f>
        <v>0</v>
      </c>
      <c r="D93" s="454">
        <f t="shared" si="8"/>
        <v>0</v>
      </c>
      <c r="E93" s="454">
        <f t="shared" si="8"/>
        <v>0</v>
      </c>
      <c r="F93" s="454">
        <f t="shared" si="8"/>
        <v>0</v>
      </c>
      <c r="G93" s="454">
        <f t="shared" si="8"/>
        <v>0</v>
      </c>
      <c r="H93" s="454">
        <f t="shared" si="8"/>
        <v>0</v>
      </c>
      <c r="I93" s="454">
        <f t="shared" si="8"/>
        <v>0</v>
      </c>
      <c r="J93" s="455">
        <f t="shared" si="8"/>
        <v>0</v>
      </c>
      <c r="K93" s="45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51">
        <f t="shared" si="7"/>
        <v>0</v>
      </c>
    </row>
    <row r="95" spans="1:11" ht="15">
      <c r="A95" s="141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48">
        <f t="shared" si="7"/>
        <v>0</v>
      </c>
    </row>
    <row r="96" spans="1:11" ht="15">
      <c r="A96" s="141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49">
        <f t="shared" si="7"/>
        <v>0</v>
      </c>
    </row>
    <row r="97" spans="1:18" ht="15.75" thickBot="1">
      <c r="A97" s="1414"/>
      <c r="B97" s="456" t="s">
        <v>6</v>
      </c>
      <c r="C97" s="457">
        <f>C96+C95</f>
        <v>0</v>
      </c>
      <c r="D97" s="458">
        <f aca="true" t="shared" si="9" ref="D97:J97">D96+D95</f>
        <v>0</v>
      </c>
      <c r="E97" s="458">
        <f t="shared" si="9"/>
        <v>0</v>
      </c>
      <c r="F97" s="458">
        <f t="shared" si="9"/>
        <v>0</v>
      </c>
      <c r="G97" s="458">
        <f t="shared" si="9"/>
        <v>0</v>
      </c>
      <c r="H97" s="458">
        <f t="shared" si="9"/>
        <v>0</v>
      </c>
      <c r="I97" s="458">
        <f t="shared" si="9"/>
        <v>0</v>
      </c>
      <c r="J97" s="459">
        <f t="shared" si="9"/>
        <v>0</v>
      </c>
      <c r="K97" s="45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48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5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96" t="s">
        <v>62</v>
      </c>
      <c r="B107" s="1397"/>
      <c r="C107" s="1397"/>
      <c r="D107" s="1397"/>
      <c r="E107" s="1397"/>
      <c r="F107" s="1398">
        <f>SUM(F105+F106)</f>
        <v>0</v>
      </c>
      <c r="G107" s="1399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96" t="s">
        <v>66</v>
      </c>
      <c r="B112" s="1397"/>
      <c r="C112" s="1397"/>
      <c r="D112" s="1397"/>
      <c r="E112" s="1397"/>
      <c r="F112" s="1398">
        <f>SUM(F108+F109+F110+F111)</f>
        <v>0</v>
      </c>
      <c r="G112" s="1399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49">
      <selection activeCell="D52" sqref="D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72" t="s">
        <v>1</v>
      </c>
      <c r="B11" s="460" t="s">
        <v>2</v>
      </c>
      <c r="C11" s="461" t="s">
        <v>724</v>
      </c>
      <c r="D11" s="1474" t="s">
        <v>3</v>
      </c>
      <c r="E11" s="248"/>
      <c r="F11" s="1476" t="s">
        <v>725</v>
      </c>
      <c r="G11" s="1477"/>
      <c r="H11" s="1477"/>
      <c r="I11" s="1478"/>
      <c r="J11" s="468" t="s">
        <v>4</v>
      </c>
      <c r="K11" s="469" t="s">
        <v>5</v>
      </c>
      <c r="L11" s="1480" t="s">
        <v>6</v>
      </c>
      <c r="N11" s="1170"/>
      <c r="O11" s="1170"/>
      <c r="P11" s="1170"/>
      <c r="Q11" s="1170"/>
    </row>
    <row r="12" spans="1:12" ht="15.75" customHeight="1" thickBot="1">
      <c r="A12" s="1473"/>
      <c r="B12" s="462" t="s">
        <v>7</v>
      </c>
      <c r="C12" s="463" t="s">
        <v>8</v>
      </c>
      <c r="D12" s="1475"/>
      <c r="E12" s="248"/>
      <c r="F12" s="1479"/>
      <c r="G12" s="1460"/>
      <c r="H12" s="1460"/>
      <c r="I12" s="1461"/>
      <c r="J12" s="470" t="s">
        <v>9</v>
      </c>
      <c r="K12" s="471" t="s">
        <v>10</v>
      </c>
      <c r="L12" s="1481"/>
    </row>
    <row r="13" spans="1:12" s="155" customFormat="1" ht="15">
      <c r="A13" s="153" t="s">
        <v>691</v>
      </c>
      <c r="B13" s="36"/>
      <c r="C13" s="36"/>
      <c r="D13" s="464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72">
        <f>SUM(K13+J13)</f>
        <v>0</v>
      </c>
    </row>
    <row r="14" spans="1:12" ht="15">
      <c r="A14" s="13" t="s">
        <v>692</v>
      </c>
      <c r="B14" s="36"/>
      <c r="C14" s="36"/>
      <c r="D14" s="465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7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65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72">
        <f t="shared" si="1"/>
        <v>0</v>
      </c>
    </row>
    <row r="16" spans="1:12" ht="15">
      <c r="A16" s="13" t="s">
        <v>694</v>
      </c>
      <c r="B16" s="36"/>
      <c r="C16" s="36"/>
      <c r="D16" s="465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72">
        <f t="shared" si="1"/>
        <v>0</v>
      </c>
    </row>
    <row r="17" spans="1:12" ht="15">
      <c r="A17" s="13" t="s">
        <v>695</v>
      </c>
      <c r="B17" s="36"/>
      <c r="C17" s="36"/>
      <c r="D17" s="465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72">
        <f t="shared" si="1"/>
        <v>0</v>
      </c>
    </row>
    <row r="18" spans="1:12" ht="15">
      <c r="A18" s="13" t="s">
        <v>786</v>
      </c>
      <c r="B18" s="36"/>
      <c r="C18" s="36"/>
      <c r="D18" s="465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72">
        <f t="shared" si="1"/>
        <v>0</v>
      </c>
    </row>
    <row r="19" spans="1:12" ht="15">
      <c r="A19" s="13" t="s">
        <v>696</v>
      </c>
      <c r="B19" s="36"/>
      <c r="C19" s="36"/>
      <c r="D19" s="465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72">
        <f t="shared" si="1"/>
        <v>0</v>
      </c>
    </row>
    <row r="20" spans="1:12" ht="15">
      <c r="A20" s="13" t="s">
        <v>697</v>
      </c>
      <c r="B20" s="36"/>
      <c r="C20" s="36"/>
      <c r="D20" s="465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72">
        <f t="shared" si="1"/>
        <v>0</v>
      </c>
    </row>
    <row r="21" spans="1:12" ht="15">
      <c r="A21" s="13" t="s">
        <v>698</v>
      </c>
      <c r="B21" s="36"/>
      <c r="C21" s="36"/>
      <c r="D21" s="465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72">
        <f t="shared" si="1"/>
        <v>0</v>
      </c>
    </row>
    <row r="22" spans="1:12" ht="15">
      <c r="A22" s="13" t="s">
        <v>699</v>
      </c>
      <c r="B22" s="36"/>
      <c r="C22" s="36"/>
      <c r="D22" s="465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72">
        <f t="shared" si="1"/>
        <v>0</v>
      </c>
    </row>
    <row r="23" spans="1:12" ht="15">
      <c r="A23" s="13" t="s">
        <v>700</v>
      </c>
      <c r="B23" s="36"/>
      <c r="C23" s="36"/>
      <c r="D23" s="465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72">
        <f t="shared" si="1"/>
        <v>0</v>
      </c>
    </row>
    <row r="24" spans="1:12" ht="15">
      <c r="A24" s="13" t="s">
        <v>701</v>
      </c>
      <c r="B24" s="36"/>
      <c r="C24" s="36"/>
      <c r="D24" s="465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72">
        <f t="shared" si="1"/>
        <v>0</v>
      </c>
    </row>
    <row r="25" spans="1:12" ht="15">
      <c r="A25" s="13" t="s">
        <v>702</v>
      </c>
      <c r="B25" s="36"/>
      <c r="C25" s="36"/>
      <c r="D25" s="465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72">
        <f t="shared" si="1"/>
        <v>0</v>
      </c>
    </row>
    <row r="26" spans="1:12" ht="15">
      <c r="A26" s="13" t="s">
        <v>703</v>
      </c>
      <c r="B26" s="36"/>
      <c r="C26" s="36"/>
      <c r="D26" s="465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72">
        <f t="shared" si="1"/>
        <v>0</v>
      </c>
    </row>
    <row r="27" spans="1:12" ht="15">
      <c r="A27" s="13" t="s">
        <v>704</v>
      </c>
      <c r="B27" s="36"/>
      <c r="C27" s="36"/>
      <c r="D27" s="465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72">
        <f t="shared" si="1"/>
        <v>0</v>
      </c>
    </row>
    <row r="28" spans="1:12" ht="15">
      <c r="A28" s="13" t="s">
        <v>705</v>
      </c>
      <c r="B28" s="36"/>
      <c r="C28" s="36"/>
      <c r="D28" s="465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72">
        <f t="shared" si="1"/>
        <v>0</v>
      </c>
    </row>
    <row r="29" spans="1:12" ht="15">
      <c r="A29" s="13" t="s">
        <v>706</v>
      </c>
      <c r="B29" s="36"/>
      <c r="C29" s="36"/>
      <c r="D29" s="465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72">
        <f t="shared" si="1"/>
        <v>0</v>
      </c>
    </row>
    <row r="30" spans="1:12" ht="15">
      <c r="A30" s="13" t="s">
        <v>707</v>
      </c>
      <c r="B30" s="36"/>
      <c r="C30" s="36"/>
      <c r="D30" s="465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72">
        <f t="shared" si="1"/>
        <v>0</v>
      </c>
    </row>
    <row r="31" spans="1:12" ht="15">
      <c r="A31" s="13" t="s">
        <v>708</v>
      </c>
      <c r="B31" s="36"/>
      <c r="C31" s="36"/>
      <c r="D31" s="465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72">
        <f t="shared" si="1"/>
        <v>0</v>
      </c>
    </row>
    <row r="32" spans="1:12" ht="15">
      <c r="A32" s="13" t="s">
        <v>787</v>
      </c>
      <c r="B32" s="36"/>
      <c r="C32" s="36"/>
      <c r="D32" s="465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472">
        <f t="shared" si="1"/>
        <v>0</v>
      </c>
    </row>
    <row r="33" spans="1:12" s="17" customFormat="1" ht="15">
      <c r="A33" s="13" t="s">
        <v>788</v>
      </c>
      <c r="B33" s="36"/>
      <c r="C33" s="36"/>
      <c r="D33" s="46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65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473">
        <f>K34+J34</f>
        <v>0</v>
      </c>
    </row>
    <row r="35" spans="1:12" ht="15">
      <c r="A35" s="13" t="s">
        <v>709</v>
      </c>
      <c r="B35" s="36"/>
      <c r="C35" s="36"/>
      <c r="D35" s="46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74"/>
    </row>
    <row r="36" spans="1:12" ht="15">
      <c r="A36" s="13" t="s">
        <v>710</v>
      </c>
      <c r="B36" s="36"/>
      <c r="C36" s="36"/>
      <c r="D36" s="46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74"/>
    </row>
    <row r="37" spans="1:12" ht="15">
      <c r="A37" s="13" t="s">
        <v>711</v>
      </c>
      <c r="B37" s="36"/>
      <c r="C37" s="36"/>
      <c r="D37" s="46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74"/>
    </row>
    <row r="38" spans="1:12" ht="15">
      <c r="A38" s="13" t="s">
        <v>712</v>
      </c>
      <c r="B38" s="36"/>
      <c r="C38" s="36"/>
      <c r="D38" s="46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74"/>
    </row>
    <row r="39" spans="1:12" ht="15">
      <c r="A39" s="13" t="s">
        <v>785</v>
      </c>
      <c r="B39" s="36"/>
      <c r="C39" s="36"/>
      <c r="D39" s="46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74"/>
    </row>
    <row r="40" spans="1:12" ht="15.75" thickBot="1">
      <c r="A40" s="13" t="s">
        <v>713</v>
      </c>
      <c r="B40" s="36"/>
      <c r="C40" s="36"/>
      <c r="D40" s="46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74"/>
    </row>
    <row r="41" spans="1:12" ht="15.75" thickBot="1">
      <c r="A41" s="13" t="s">
        <v>714</v>
      </c>
      <c r="B41" s="36"/>
      <c r="C41" s="36"/>
      <c r="D41" s="46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74"/>
    </row>
    <row r="42" spans="1:12" ht="15.75" thickBot="1">
      <c r="A42" s="13" t="s">
        <v>715</v>
      </c>
      <c r="B42" s="36"/>
      <c r="C42" s="36"/>
      <c r="D42" s="46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74"/>
    </row>
    <row r="43" spans="1:12" ht="16.5" thickBot="1">
      <c r="A43" s="13" t="s">
        <v>716</v>
      </c>
      <c r="B43" s="36"/>
      <c r="C43" s="36"/>
      <c r="D43" s="46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74"/>
    </row>
    <row r="44" spans="1:5" ht="15.75">
      <c r="A44" s="13" t="s">
        <v>717</v>
      </c>
      <c r="B44" s="36"/>
      <c r="C44" s="36"/>
      <c r="D44" s="46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6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6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6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6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6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75"/>
    </row>
    <row r="53" spans="1:12" ht="16.5">
      <c r="A53" s="50" t="s">
        <v>42</v>
      </c>
      <c r="B53" s="51"/>
      <c r="C53" s="52"/>
      <c r="D53" s="1446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75"/>
    </row>
    <row r="54" spans="1:12" ht="17.25" thickBot="1">
      <c r="A54" s="48" t="s">
        <v>43</v>
      </c>
      <c r="B54" s="49"/>
      <c r="C54" s="53" t="s">
        <v>44</v>
      </c>
      <c r="D54" s="1447"/>
      <c r="E54" s="248"/>
      <c r="F54" s="20" t="s">
        <v>157</v>
      </c>
      <c r="G54" s="33"/>
      <c r="H54" s="33"/>
      <c r="I54" s="33"/>
      <c r="J54" s="147"/>
      <c r="K54" s="148"/>
      <c r="L54" s="4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64" t="s">
        <v>1</v>
      </c>
      <c r="B64" s="1466" t="s">
        <v>46</v>
      </c>
      <c r="C64" s="476"/>
      <c r="D64" s="1468" t="s">
        <v>795</v>
      </c>
      <c r="E64" s="1468"/>
      <c r="F64" s="1469"/>
      <c r="G64" s="1470" t="s">
        <v>798</v>
      </c>
      <c r="H64" s="1448" t="s">
        <v>77</v>
      </c>
      <c r="I64" s="1450" t="s">
        <v>78</v>
      </c>
      <c r="J64" s="1450" t="s">
        <v>79</v>
      </c>
      <c r="K64" s="1450" t="s">
        <v>80</v>
      </c>
      <c r="L64" s="1458" t="s">
        <v>784</v>
      </c>
    </row>
    <row r="65" spans="1:14" ht="28.5" customHeight="1" thickBot="1">
      <c r="A65" s="1465"/>
      <c r="B65" s="1467"/>
      <c r="C65" s="477" t="s">
        <v>47</v>
      </c>
      <c r="D65" s="478" t="s">
        <v>796</v>
      </c>
      <c r="E65" s="478" t="s">
        <v>797</v>
      </c>
      <c r="F65" s="479" t="s">
        <v>48</v>
      </c>
      <c r="G65" s="1471"/>
      <c r="H65" s="1449"/>
      <c r="I65" s="1451"/>
      <c r="J65" s="1451"/>
      <c r="K65" s="1451"/>
      <c r="L65" s="1459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480">
        <f>E66+D66+C66</f>
        <v>0</v>
      </c>
      <c r="G66" s="159"/>
      <c r="H66" s="35"/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481">
        <f aca="true" t="shared" si="2" ref="F67:F85">E67+D67+C67</f>
        <v>0</v>
      </c>
      <c r="G67" s="159"/>
      <c r="H67" s="35"/>
      <c r="I67" s="488">
        <f aca="true" t="shared" si="3" ref="I67:I86">_xlfn.IFERROR(SUM(H67*$N$66),0)</f>
        <v>0</v>
      </c>
      <c r="J67" s="489">
        <f aca="true" t="shared" si="4" ref="J67:J86">_xlfn.IFERROR(SUM(G67/I67)*100,0)</f>
        <v>0</v>
      </c>
      <c r="K67" s="490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481">
        <f t="shared" si="2"/>
        <v>0</v>
      </c>
      <c r="G68" s="159"/>
      <c r="H68" s="35"/>
      <c r="I68" s="488">
        <f t="shared" si="3"/>
        <v>0</v>
      </c>
      <c r="J68" s="489">
        <f t="shared" si="4"/>
        <v>0</v>
      </c>
      <c r="K68" s="490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481">
        <f t="shared" si="2"/>
        <v>0</v>
      </c>
      <c r="G69" s="159"/>
      <c r="H69" s="35"/>
      <c r="I69" s="488">
        <f t="shared" si="3"/>
        <v>0</v>
      </c>
      <c r="J69" s="489">
        <f t="shared" si="4"/>
        <v>0</v>
      </c>
      <c r="K69" s="490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481">
        <f t="shared" si="2"/>
        <v>0</v>
      </c>
      <c r="G70" s="159"/>
      <c r="H70" s="35"/>
      <c r="I70" s="488">
        <f t="shared" si="3"/>
        <v>0</v>
      </c>
      <c r="J70" s="489">
        <f t="shared" si="4"/>
        <v>0</v>
      </c>
      <c r="K70" s="490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481">
        <f t="shared" si="2"/>
        <v>0</v>
      </c>
      <c r="G71" s="159"/>
      <c r="H71" s="35"/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481">
        <f t="shared" si="2"/>
        <v>0</v>
      </c>
      <c r="G72" s="159"/>
      <c r="H72" s="35"/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481">
        <f t="shared" si="2"/>
        <v>0</v>
      </c>
      <c r="G73" s="159"/>
      <c r="H73" s="35"/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481">
        <f t="shared" si="2"/>
        <v>0</v>
      </c>
      <c r="G74" s="159"/>
      <c r="H74" s="35"/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481">
        <f t="shared" si="2"/>
        <v>0</v>
      </c>
      <c r="G75" s="159"/>
      <c r="H75" s="35"/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481">
        <f t="shared" si="2"/>
        <v>0</v>
      </c>
      <c r="G76" s="159"/>
      <c r="H76" s="35"/>
      <c r="I76" s="488">
        <f t="shared" si="3"/>
        <v>0</v>
      </c>
      <c r="J76" s="489">
        <f t="shared" si="4"/>
        <v>0</v>
      </c>
      <c r="K76" s="490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81">
        <f t="shared" si="2"/>
        <v>0</v>
      </c>
      <c r="G77" s="159"/>
      <c r="H77" s="35"/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481">
        <f t="shared" si="2"/>
        <v>0</v>
      </c>
      <c r="G78" s="159"/>
      <c r="H78" s="35"/>
      <c r="I78" s="488">
        <f t="shared" si="3"/>
        <v>0</v>
      </c>
      <c r="J78" s="489">
        <f t="shared" si="4"/>
        <v>0</v>
      </c>
      <c r="K78" s="490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481">
        <f t="shared" si="2"/>
        <v>0</v>
      </c>
      <c r="G79" s="159"/>
      <c r="H79" s="35"/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481">
        <f t="shared" si="2"/>
        <v>0</v>
      </c>
      <c r="G80" s="159"/>
      <c r="H80" s="35"/>
      <c r="I80" s="488">
        <f t="shared" si="3"/>
        <v>0</v>
      </c>
      <c r="J80" s="489">
        <f t="shared" si="4"/>
        <v>0</v>
      </c>
      <c r="K80" s="490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481">
        <f t="shared" si="2"/>
        <v>0</v>
      </c>
      <c r="G81" s="159"/>
      <c r="H81" s="35"/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481">
        <f t="shared" si="2"/>
        <v>0</v>
      </c>
      <c r="G82" s="159"/>
      <c r="H82" s="35"/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481">
        <f t="shared" si="2"/>
        <v>0</v>
      </c>
      <c r="G83" s="159"/>
      <c r="H83" s="35"/>
      <c r="I83" s="488">
        <f t="shared" si="3"/>
        <v>0</v>
      </c>
      <c r="J83" s="489">
        <f t="shared" si="4"/>
        <v>0</v>
      </c>
      <c r="K83" s="490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481">
        <f t="shared" si="2"/>
        <v>0</v>
      </c>
      <c r="G84" s="159"/>
      <c r="H84" s="35"/>
      <c r="I84" s="488">
        <f t="shared" si="3"/>
        <v>0</v>
      </c>
      <c r="J84" s="489">
        <f t="shared" si="4"/>
        <v>0</v>
      </c>
      <c r="K84" s="490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81">
        <f t="shared" si="2"/>
        <v>0</v>
      </c>
      <c r="G85" s="159"/>
      <c r="H85" s="35"/>
      <c r="I85" s="488">
        <f t="shared" si="3"/>
        <v>0</v>
      </c>
      <c r="J85" s="489">
        <f t="shared" si="4"/>
        <v>0</v>
      </c>
      <c r="K85" s="490">
        <f t="shared" si="5"/>
        <v>0</v>
      </c>
      <c r="L85" s="58"/>
    </row>
    <row r="86" spans="1:12" ht="15.75" thickBot="1">
      <c r="A86" s="482" t="s">
        <v>6</v>
      </c>
      <c r="B86" s="483">
        <f aca="true" t="shared" si="6" ref="B86:H86">SUM(B66:B85)</f>
        <v>0</v>
      </c>
      <c r="C86" s="484">
        <f t="shared" si="6"/>
        <v>0</v>
      </c>
      <c r="D86" s="485">
        <f t="shared" si="6"/>
        <v>0</v>
      </c>
      <c r="E86" s="485">
        <f t="shared" si="6"/>
        <v>0</v>
      </c>
      <c r="F86" s="485">
        <f t="shared" si="6"/>
        <v>0</v>
      </c>
      <c r="G86" s="486">
        <f t="shared" si="6"/>
        <v>0</v>
      </c>
      <c r="H86" s="485">
        <f t="shared" si="6"/>
        <v>0</v>
      </c>
      <c r="I86" s="485">
        <f t="shared" si="3"/>
        <v>0</v>
      </c>
      <c r="J86" s="485">
        <f t="shared" si="4"/>
        <v>0</v>
      </c>
      <c r="K86" s="485">
        <f t="shared" si="5"/>
        <v>0</v>
      </c>
      <c r="L86" s="48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60" t="s">
        <v>735</v>
      </c>
      <c r="B89" s="1461"/>
      <c r="C89" s="1452" t="s">
        <v>733</v>
      </c>
      <c r="D89" s="1453"/>
      <c r="E89" s="1453"/>
      <c r="F89" s="1453"/>
      <c r="G89" s="1453"/>
      <c r="H89" s="1453"/>
      <c r="I89" s="1453"/>
      <c r="J89" s="14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62"/>
      <c r="B90" s="1463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43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4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44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497">
        <f t="shared" si="7"/>
        <v>0</v>
      </c>
    </row>
    <row r="93" spans="1:11" ht="15.75" thickBot="1">
      <c r="A93" s="1445"/>
      <c r="B93" s="500" t="s">
        <v>6</v>
      </c>
      <c r="C93" s="501">
        <f aca="true" t="shared" si="8" ref="C93:J93">SUM(C91+C92)</f>
        <v>0</v>
      </c>
      <c r="D93" s="502">
        <f t="shared" si="8"/>
        <v>0</v>
      </c>
      <c r="E93" s="502">
        <f t="shared" si="8"/>
        <v>0</v>
      </c>
      <c r="F93" s="502">
        <f t="shared" si="8"/>
        <v>0</v>
      </c>
      <c r="G93" s="502">
        <f t="shared" si="8"/>
        <v>0</v>
      </c>
      <c r="H93" s="502">
        <f t="shared" si="8"/>
        <v>0</v>
      </c>
      <c r="I93" s="502">
        <f t="shared" si="8"/>
        <v>0</v>
      </c>
      <c r="J93" s="503">
        <f t="shared" si="8"/>
        <v>0</v>
      </c>
      <c r="K93" s="49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499">
        <f t="shared" si="7"/>
        <v>0</v>
      </c>
    </row>
    <row r="95" spans="1:11" ht="15">
      <c r="A95" s="1455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496">
        <f t="shared" si="7"/>
        <v>0</v>
      </c>
    </row>
    <row r="96" spans="1:11" ht="15">
      <c r="A96" s="1456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497">
        <f t="shared" si="7"/>
        <v>0</v>
      </c>
    </row>
    <row r="97" spans="1:18" ht="15.75" thickBot="1">
      <c r="A97" s="1457"/>
      <c r="B97" s="504" t="s">
        <v>6</v>
      </c>
      <c r="C97" s="505">
        <f>C96+C95</f>
        <v>0</v>
      </c>
      <c r="D97" s="506">
        <f aca="true" t="shared" si="9" ref="D97:J97">D96+D95</f>
        <v>0</v>
      </c>
      <c r="E97" s="506">
        <f t="shared" si="9"/>
        <v>0</v>
      </c>
      <c r="F97" s="506">
        <f t="shared" si="9"/>
        <v>0</v>
      </c>
      <c r="G97" s="506">
        <f t="shared" si="9"/>
        <v>0</v>
      </c>
      <c r="H97" s="506">
        <f t="shared" si="9"/>
        <v>0</v>
      </c>
      <c r="I97" s="506">
        <f t="shared" si="9"/>
        <v>0</v>
      </c>
      <c r="J97" s="507">
        <f t="shared" si="9"/>
        <v>0</v>
      </c>
      <c r="K97" s="49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49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4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39" t="s">
        <v>62</v>
      </c>
      <c r="B107" s="1440"/>
      <c r="C107" s="1440"/>
      <c r="D107" s="1440"/>
      <c r="E107" s="1440"/>
      <c r="F107" s="1441">
        <f>SUM(F105+F106)</f>
        <v>0</v>
      </c>
      <c r="G107" s="1442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39" t="s">
        <v>66</v>
      </c>
      <c r="B112" s="1440"/>
      <c r="C112" s="1440"/>
      <c r="D112" s="1440"/>
      <c r="E112" s="1440"/>
      <c r="F112" s="1441">
        <f>SUM(F108+F109+F110+F111)</f>
        <v>0</v>
      </c>
      <c r="G112" s="1442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22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15" t="s">
        <v>1</v>
      </c>
      <c r="B11" s="508" t="s">
        <v>2</v>
      </c>
      <c r="C11" s="509" t="s">
        <v>724</v>
      </c>
      <c r="D11" s="1517" t="s">
        <v>3</v>
      </c>
      <c r="E11" s="248"/>
      <c r="F11" s="1519" t="s">
        <v>725</v>
      </c>
      <c r="G11" s="1520"/>
      <c r="H11" s="1520"/>
      <c r="I11" s="1521"/>
      <c r="J11" s="516" t="s">
        <v>4</v>
      </c>
      <c r="K11" s="517" t="s">
        <v>5</v>
      </c>
      <c r="L11" s="1523" t="s">
        <v>6</v>
      </c>
      <c r="N11" s="1170"/>
      <c r="O11" s="1170"/>
      <c r="P11" s="1170"/>
      <c r="Q11" s="1170"/>
    </row>
    <row r="12" spans="1:12" ht="15.75" customHeight="1" thickBot="1">
      <c r="A12" s="1516"/>
      <c r="B12" s="510" t="s">
        <v>7</v>
      </c>
      <c r="C12" s="511" t="s">
        <v>8</v>
      </c>
      <c r="D12" s="1518"/>
      <c r="E12" s="248"/>
      <c r="F12" s="1522"/>
      <c r="G12" s="1503"/>
      <c r="H12" s="1503"/>
      <c r="I12" s="1504"/>
      <c r="J12" s="518" t="s">
        <v>9</v>
      </c>
      <c r="K12" s="519" t="s">
        <v>10</v>
      </c>
      <c r="L12" s="1524"/>
    </row>
    <row r="13" spans="1:12" s="155" customFormat="1" ht="15">
      <c r="A13" s="153" t="s">
        <v>691</v>
      </c>
      <c r="B13" s="36"/>
      <c r="C13" s="36"/>
      <c r="D13" s="5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20">
        <f>SUM(K13+J13)</f>
        <v>0</v>
      </c>
    </row>
    <row r="14" spans="1:12" ht="15">
      <c r="A14" s="13" t="s">
        <v>692</v>
      </c>
      <c r="B14" s="36"/>
      <c r="C14" s="36"/>
      <c r="D14" s="5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13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20">
        <f t="shared" si="1"/>
        <v>0</v>
      </c>
    </row>
    <row r="16" spans="1:12" ht="15">
      <c r="A16" s="13" t="s">
        <v>694</v>
      </c>
      <c r="B16" s="36"/>
      <c r="C16" s="36"/>
      <c r="D16" s="513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20">
        <f t="shared" si="1"/>
        <v>0</v>
      </c>
    </row>
    <row r="17" spans="1:12" ht="15">
      <c r="A17" s="13" t="s">
        <v>695</v>
      </c>
      <c r="B17" s="36"/>
      <c r="C17" s="36"/>
      <c r="D17" s="513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20">
        <f t="shared" si="1"/>
        <v>0</v>
      </c>
    </row>
    <row r="18" spans="1:12" ht="15">
      <c r="A18" s="13" t="s">
        <v>786</v>
      </c>
      <c r="B18" s="36"/>
      <c r="C18" s="36"/>
      <c r="D18" s="513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20">
        <f t="shared" si="1"/>
        <v>0</v>
      </c>
    </row>
    <row r="19" spans="1:12" ht="15">
      <c r="A19" s="13" t="s">
        <v>696</v>
      </c>
      <c r="B19" s="36"/>
      <c r="C19" s="36"/>
      <c r="D19" s="513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20">
        <f t="shared" si="1"/>
        <v>0</v>
      </c>
    </row>
    <row r="20" spans="1:12" ht="15">
      <c r="A20" s="13" t="s">
        <v>697</v>
      </c>
      <c r="B20" s="36"/>
      <c r="C20" s="36"/>
      <c r="D20" s="513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20">
        <f t="shared" si="1"/>
        <v>0</v>
      </c>
    </row>
    <row r="21" spans="1:12" ht="15">
      <c r="A21" s="13" t="s">
        <v>698</v>
      </c>
      <c r="B21" s="36"/>
      <c r="C21" s="36"/>
      <c r="D21" s="513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20">
        <f t="shared" si="1"/>
        <v>0</v>
      </c>
    </row>
    <row r="22" spans="1:12" ht="15">
      <c r="A22" s="13" t="s">
        <v>699</v>
      </c>
      <c r="B22" s="36"/>
      <c r="C22" s="36"/>
      <c r="D22" s="513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20">
        <f t="shared" si="1"/>
        <v>0</v>
      </c>
    </row>
    <row r="23" spans="1:12" ht="15">
      <c r="A23" s="13" t="s">
        <v>700</v>
      </c>
      <c r="B23" s="36"/>
      <c r="C23" s="36"/>
      <c r="D23" s="513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20">
        <f t="shared" si="1"/>
        <v>0</v>
      </c>
    </row>
    <row r="24" spans="1:12" ht="15">
      <c r="A24" s="13" t="s">
        <v>701</v>
      </c>
      <c r="B24" s="36"/>
      <c r="C24" s="36"/>
      <c r="D24" s="513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20">
        <f t="shared" si="1"/>
        <v>0</v>
      </c>
    </row>
    <row r="25" spans="1:12" ht="15">
      <c r="A25" s="13" t="s">
        <v>702</v>
      </c>
      <c r="B25" s="36"/>
      <c r="C25" s="36"/>
      <c r="D25" s="513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20">
        <f t="shared" si="1"/>
        <v>0</v>
      </c>
    </row>
    <row r="26" spans="1:12" ht="15">
      <c r="A26" s="13" t="s">
        <v>703</v>
      </c>
      <c r="B26" s="36"/>
      <c r="C26" s="36"/>
      <c r="D26" s="513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20">
        <f t="shared" si="1"/>
        <v>0</v>
      </c>
    </row>
    <row r="27" spans="1:12" ht="15">
      <c r="A27" s="13" t="s">
        <v>704</v>
      </c>
      <c r="B27" s="36"/>
      <c r="C27" s="36"/>
      <c r="D27" s="513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520">
        <f t="shared" si="1"/>
        <v>0</v>
      </c>
    </row>
    <row r="28" spans="1:12" ht="15">
      <c r="A28" s="13" t="s">
        <v>705</v>
      </c>
      <c r="B28" s="36"/>
      <c r="C28" s="36"/>
      <c r="D28" s="513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520">
        <f t="shared" si="1"/>
        <v>0</v>
      </c>
    </row>
    <row r="29" spans="1:12" ht="15">
      <c r="A29" s="13" t="s">
        <v>706</v>
      </c>
      <c r="B29" s="36"/>
      <c r="C29" s="36"/>
      <c r="D29" s="5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20">
        <f t="shared" si="1"/>
        <v>0</v>
      </c>
    </row>
    <row r="30" spans="1:12" ht="15">
      <c r="A30" s="13" t="s">
        <v>707</v>
      </c>
      <c r="B30" s="36"/>
      <c r="C30" s="36"/>
      <c r="D30" s="5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20">
        <f t="shared" si="1"/>
        <v>0</v>
      </c>
    </row>
    <row r="31" spans="1:12" ht="15">
      <c r="A31" s="13" t="s">
        <v>708</v>
      </c>
      <c r="B31" s="36"/>
      <c r="C31" s="36"/>
      <c r="D31" s="5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20">
        <f t="shared" si="1"/>
        <v>0</v>
      </c>
    </row>
    <row r="32" spans="1:12" ht="15">
      <c r="A32" s="13" t="s">
        <v>787</v>
      </c>
      <c r="B32" s="36"/>
      <c r="C32" s="36"/>
      <c r="D32" s="5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20">
        <f t="shared" si="1"/>
        <v>0</v>
      </c>
    </row>
    <row r="33" spans="1:12" s="17" customFormat="1" ht="15">
      <c r="A33" s="13" t="s">
        <v>788</v>
      </c>
      <c r="B33" s="36"/>
      <c r="C33" s="36"/>
      <c r="D33" s="5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21">
        <f>K34+J34</f>
        <v>0</v>
      </c>
    </row>
    <row r="35" spans="1:12" ht="15">
      <c r="A35" s="13" t="s">
        <v>709</v>
      </c>
      <c r="B35" s="36"/>
      <c r="C35" s="36"/>
      <c r="D35" s="5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22"/>
    </row>
    <row r="36" spans="1:12" ht="15">
      <c r="A36" s="13" t="s">
        <v>710</v>
      </c>
      <c r="B36" s="36"/>
      <c r="C36" s="36"/>
      <c r="D36" s="5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23"/>
    </row>
    <row r="37" spans="1:12" ht="15">
      <c r="A37" s="13" t="s">
        <v>711</v>
      </c>
      <c r="B37" s="36"/>
      <c r="C37" s="36"/>
      <c r="D37" s="5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/>
      <c r="C38" s="36"/>
      <c r="D38" s="5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/>
      <c r="C39" s="36"/>
      <c r="D39" s="5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24"/>
    </row>
    <row r="40" spans="1:12" ht="15.75" thickBot="1">
      <c r="A40" s="13" t="s">
        <v>713</v>
      </c>
      <c r="B40" s="36"/>
      <c r="C40" s="36"/>
      <c r="D40" s="5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/>
      <c r="C41" s="36"/>
      <c r="D41" s="5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25"/>
    </row>
    <row r="42" spans="1:12" ht="15.75" thickBot="1">
      <c r="A42" s="13" t="s">
        <v>715</v>
      </c>
      <c r="B42" s="36"/>
      <c r="C42" s="36"/>
      <c r="D42" s="5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25"/>
    </row>
    <row r="43" spans="1:12" ht="16.5" thickBot="1">
      <c r="A43" s="13" t="s">
        <v>716</v>
      </c>
      <c r="B43" s="36"/>
      <c r="C43" s="36"/>
      <c r="D43" s="5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25"/>
    </row>
    <row r="44" spans="1:5" ht="15.75">
      <c r="A44" s="13" t="s">
        <v>717</v>
      </c>
      <c r="B44" s="36"/>
      <c r="C44" s="36"/>
      <c r="D44" s="5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2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26"/>
    </row>
    <row r="53" spans="1:12" ht="16.5">
      <c r="A53" s="50" t="s">
        <v>42</v>
      </c>
      <c r="B53" s="51"/>
      <c r="C53" s="52"/>
      <c r="D53" s="1489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26"/>
    </row>
    <row r="54" spans="1:12" ht="17.25" thickBot="1">
      <c r="A54" s="48" t="s">
        <v>43</v>
      </c>
      <c r="B54" s="49"/>
      <c r="C54" s="53" t="s">
        <v>44</v>
      </c>
      <c r="D54" s="1490"/>
      <c r="E54" s="248"/>
      <c r="F54" s="20" t="s">
        <v>157</v>
      </c>
      <c r="G54" s="33"/>
      <c r="H54" s="33"/>
      <c r="I54" s="33"/>
      <c r="J54" s="147"/>
      <c r="K54" s="148"/>
      <c r="L54" s="5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07" t="s">
        <v>1</v>
      </c>
      <c r="B64" s="1509" t="s">
        <v>46</v>
      </c>
      <c r="C64" s="527"/>
      <c r="D64" s="1511" t="s">
        <v>795</v>
      </c>
      <c r="E64" s="1511"/>
      <c r="F64" s="1512"/>
      <c r="G64" s="1513" t="s">
        <v>798</v>
      </c>
      <c r="H64" s="1491" t="s">
        <v>77</v>
      </c>
      <c r="I64" s="1493" t="s">
        <v>78</v>
      </c>
      <c r="J64" s="1493" t="s">
        <v>79</v>
      </c>
      <c r="K64" s="1493" t="s">
        <v>80</v>
      </c>
      <c r="L64" s="1501" t="s">
        <v>784</v>
      </c>
    </row>
    <row r="65" spans="1:14" ht="28.5" customHeight="1" thickBot="1">
      <c r="A65" s="1508"/>
      <c r="B65" s="1510"/>
      <c r="C65" s="528" t="s">
        <v>47</v>
      </c>
      <c r="D65" s="529" t="s">
        <v>796</v>
      </c>
      <c r="E65" s="529" t="s">
        <v>797</v>
      </c>
      <c r="F65" s="530" t="s">
        <v>48</v>
      </c>
      <c r="G65" s="1514"/>
      <c r="H65" s="1492"/>
      <c r="I65" s="1494"/>
      <c r="J65" s="1494"/>
      <c r="K65" s="1494"/>
      <c r="L65" s="1502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31">
        <f>E66+D66+C66</f>
        <v>0</v>
      </c>
      <c r="G66" s="159"/>
      <c r="H66" s="35"/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32">
        <f aca="true" t="shared" si="2" ref="F67:F85">E67+D67+C67</f>
        <v>0</v>
      </c>
      <c r="G67" s="159"/>
      <c r="H67" s="35"/>
      <c r="I67" s="539">
        <f aca="true" t="shared" si="3" ref="I67:I86">_xlfn.IFERROR(SUM(H67*$N$66),0)</f>
        <v>0</v>
      </c>
      <c r="J67" s="540">
        <f aca="true" t="shared" si="4" ref="J67:J86">_xlfn.IFERROR(SUM(G67/I67)*100,0)</f>
        <v>0</v>
      </c>
      <c r="K67" s="541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32">
        <f t="shared" si="2"/>
        <v>0</v>
      </c>
      <c r="G68" s="159"/>
      <c r="H68" s="35"/>
      <c r="I68" s="539">
        <f t="shared" si="3"/>
        <v>0</v>
      </c>
      <c r="J68" s="540">
        <f t="shared" si="4"/>
        <v>0</v>
      </c>
      <c r="K68" s="541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32">
        <f t="shared" si="2"/>
        <v>0</v>
      </c>
      <c r="G69" s="159"/>
      <c r="H69" s="35"/>
      <c r="I69" s="539">
        <f t="shared" si="3"/>
        <v>0</v>
      </c>
      <c r="J69" s="540">
        <f t="shared" si="4"/>
        <v>0</v>
      </c>
      <c r="K69" s="541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32">
        <f t="shared" si="2"/>
        <v>0</v>
      </c>
      <c r="G70" s="159"/>
      <c r="H70" s="35"/>
      <c r="I70" s="539">
        <f t="shared" si="3"/>
        <v>0</v>
      </c>
      <c r="J70" s="540">
        <f t="shared" si="4"/>
        <v>0</v>
      </c>
      <c r="K70" s="541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32">
        <f t="shared" si="2"/>
        <v>0</v>
      </c>
      <c r="G71" s="159"/>
      <c r="H71" s="35"/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32">
        <f t="shared" si="2"/>
        <v>0</v>
      </c>
      <c r="G72" s="159"/>
      <c r="H72" s="35"/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32">
        <f t="shared" si="2"/>
        <v>0</v>
      </c>
      <c r="G73" s="159"/>
      <c r="H73" s="35"/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32">
        <f t="shared" si="2"/>
        <v>0</v>
      </c>
      <c r="G74" s="159"/>
      <c r="H74" s="35"/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32">
        <f t="shared" si="2"/>
        <v>0</v>
      </c>
      <c r="G75" s="159"/>
      <c r="H75" s="35"/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32">
        <f t="shared" si="2"/>
        <v>0</v>
      </c>
      <c r="G76" s="159"/>
      <c r="H76" s="35"/>
      <c r="I76" s="539">
        <f t="shared" si="3"/>
        <v>0</v>
      </c>
      <c r="J76" s="540">
        <f t="shared" si="4"/>
        <v>0</v>
      </c>
      <c r="K76" s="541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32">
        <f t="shared" si="2"/>
        <v>0</v>
      </c>
      <c r="G77" s="159"/>
      <c r="H77" s="35"/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32">
        <f t="shared" si="2"/>
        <v>0</v>
      </c>
      <c r="G78" s="159"/>
      <c r="H78" s="35"/>
      <c r="I78" s="539">
        <f t="shared" si="3"/>
        <v>0</v>
      </c>
      <c r="J78" s="540">
        <f t="shared" si="4"/>
        <v>0</v>
      </c>
      <c r="K78" s="541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32">
        <f t="shared" si="2"/>
        <v>0</v>
      </c>
      <c r="G79" s="159"/>
      <c r="H79" s="35"/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32">
        <f t="shared" si="2"/>
        <v>0</v>
      </c>
      <c r="G80" s="159"/>
      <c r="H80" s="35"/>
      <c r="I80" s="539">
        <f t="shared" si="3"/>
        <v>0</v>
      </c>
      <c r="J80" s="540">
        <f t="shared" si="4"/>
        <v>0</v>
      </c>
      <c r="K80" s="541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32">
        <f t="shared" si="2"/>
        <v>0</v>
      </c>
      <c r="G81" s="159"/>
      <c r="H81" s="35"/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32">
        <f t="shared" si="2"/>
        <v>0</v>
      </c>
      <c r="G82" s="159"/>
      <c r="H82" s="35"/>
      <c r="I82" s="539">
        <f t="shared" si="3"/>
        <v>0</v>
      </c>
      <c r="J82" s="540">
        <f t="shared" si="4"/>
        <v>0</v>
      </c>
      <c r="K82" s="541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32">
        <f t="shared" si="2"/>
        <v>0</v>
      </c>
      <c r="G83" s="159"/>
      <c r="H83" s="35"/>
      <c r="I83" s="539">
        <f t="shared" si="3"/>
        <v>0</v>
      </c>
      <c r="J83" s="540">
        <f t="shared" si="4"/>
        <v>0</v>
      </c>
      <c r="K83" s="541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32">
        <f t="shared" si="2"/>
        <v>0</v>
      </c>
      <c r="G84" s="159"/>
      <c r="H84" s="35"/>
      <c r="I84" s="539">
        <f t="shared" si="3"/>
        <v>0</v>
      </c>
      <c r="J84" s="540">
        <f t="shared" si="4"/>
        <v>0</v>
      </c>
      <c r="K84" s="541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32">
        <f t="shared" si="2"/>
        <v>0</v>
      </c>
      <c r="G85" s="159"/>
      <c r="H85" s="35"/>
      <c r="I85" s="539">
        <f t="shared" si="3"/>
        <v>0</v>
      </c>
      <c r="J85" s="540">
        <f t="shared" si="4"/>
        <v>0</v>
      </c>
      <c r="K85" s="541">
        <f t="shared" si="5"/>
        <v>0</v>
      </c>
      <c r="L85" s="58"/>
    </row>
    <row r="86" spans="1:12" ht="15.75" thickBot="1">
      <c r="A86" s="534" t="s">
        <v>6</v>
      </c>
      <c r="B86" s="535">
        <f aca="true" t="shared" si="6" ref="B86:H86">SUM(B66:B85)</f>
        <v>0</v>
      </c>
      <c r="C86" s="536">
        <f t="shared" si="6"/>
        <v>0</v>
      </c>
      <c r="D86" s="533">
        <f t="shared" si="6"/>
        <v>0</v>
      </c>
      <c r="E86" s="533">
        <f t="shared" si="6"/>
        <v>0</v>
      </c>
      <c r="F86" s="533">
        <f t="shared" si="6"/>
        <v>0</v>
      </c>
      <c r="G86" s="537">
        <f t="shared" si="6"/>
        <v>0</v>
      </c>
      <c r="H86" s="533">
        <f t="shared" si="6"/>
        <v>0</v>
      </c>
      <c r="I86" s="533">
        <f t="shared" si="3"/>
        <v>0</v>
      </c>
      <c r="J86" s="533">
        <f t="shared" si="4"/>
        <v>0</v>
      </c>
      <c r="K86" s="533">
        <f t="shared" si="5"/>
        <v>0</v>
      </c>
      <c r="L86" s="53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03" t="s">
        <v>735</v>
      </c>
      <c r="B89" s="1504"/>
      <c r="C89" s="1495" t="s">
        <v>733</v>
      </c>
      <c r="D89" s="1496"/>
      <c r="E89" s="1496"/>
      <c r="F89" s="1496"/>
      <c r="G89" s="1496"/>
      <c r="H89" s="1496"/>
      <c r="I89" s="1496"/>
      <c r="J89" s="149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05"/>
      <c r="B90" s="1506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86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5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87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548">
        <f t="shared" si="7"/>
        <v>0</v>
      </c>
    </row>
    <row r="93" spans="1:11" ht="15.75" thickBot="1">
      <c r="A93" s="1488"/>
      <c r="B93" s="551" t="s">
        <v>6</v>
      </c>
      <c r="C93" s="552">
        <f aca="true" t="shared" si="8" ref="C93:J93">SUM(C91+C92)</f>
        <v>0</v>
      </c>
      <c r="D93" s="553">
        <f t="shared" si="8"/>
        <v>0</v>
      </c>
      <c r="E93" s="553">
        <f t="shared" si="8"/>
        <v>0</v>
      </c>
      <c r="F93" s="553">
        <f t="shared" si="8"/>
        <v>0</v>
      </c>
      <c r="G93" s="553">
        <f t="shared" si="8"/>
        <v>0</v>
      </c>
      <c r="H93" s="553">
        <f t="shared" si="8"/>
        <v>0</v>
      </c>
      <c r="I93" s="553">
        <f t="shared" si="8"/>
        <v>0</v>
      </c>
      <c r="J93" s="554">
        <f t="shared" si="8"/>
        <v>0</v>
      </c>
      <c r="K93" s="5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550">
        <f t="shared" si="7"/>
        <v>0</v>
      </c>
    </row>
    <row r="95" spans="1:11" ht="15.75" thickBot="1">
      <c r="A95" s="1498" t="s">
        <v>55</v>
      </c>
      <c r="B95" s="60" t="s">
        <v>728</v>
      </c>
      <c r="C95" s="134"/>
      <c r="D95" s="135"/>
      <c r="E95" s="135"/>
      <c r="F95" s="135"/>
      <c r="G95" s="135"/>
      <c r="H95" s="135"/>
      <c r="I95" s="135"/>
      <c r="J95" s="136"/>
      <c r="K95" s="547">
        <f t="shared" si="7"/>
        <v>0</v>
      </c>
    </row>
    <row r="96" spans="1:11" ht="15">
      <c r="A96" s="1499"/>
      <c r="B96" s="131" t="s">
        <v>727</v>
      </c>
      <c r="C96" s="134"/>
      <c r="D96" s="135"/>
      <c r="E96" s="135"/>
      <c r="F96" s="135"/>
      <c r="G96" s="135"/>
      <c r="H96" s="135"/>
      <c r="I96" s="135"/>
      <c r="J96" s="136"/>
      <c r="K96" s="548">
        <f t="shared" si="7"/>
        <v>0</v>
      </c>
    </row>
    <row r="97" spans="1:18" ht="15.75" thickBot="1">
      <c r="A97" s="1500"/>
      <c r="B97" s="555" t="s">
        <v>6</v>
      </c>
      <c r="C97" s="556">
        <f>C96+C95</f>
        <v>0</v>
      </c>
      <c r="D97" s="557">
        <f aca="true" t="shared" si="9" ref="D97:J97">D96+D95</f>
        <v>0</v>
      </c>
      <c r="E97" s="557">
        <f t="shared" si="9"/>
        <v>0</v>
      </c>
      <c r="F97" s="557">
        <f t="shared" si="9"/>
        <v>0</v>
      </c>
      <c r="G97" s="557">
        <f t="shared" si="9"/>
        <v>0</v>
      </c>
      <c r="H97" s="557">
        <f t="shared" si="9"/>
        <v>0</v>
      </c>
      <c r="I97" s="557">
        <f t="shared" si="9"/>
        <v>0</v>
      </c>
      <c r="J97" s="558">
        <f t="shared" si="9"/>
        <v>0</v>
      </c>
      <c r="K97" s="5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5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82" t="s">
        <v>62</v>
      </c>
      <c r="B107" s="1483"/>
      <c r="C107" s="1483"/>
      <c r="D107" s="1483"/>
      <c r="E107" s="1483"/>
      <c r="F107" s="1484">
        <f>SUM(F105+F106)</f>
        <v>0</v>
      </c>
      <c r="G107" s="148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82" t="s">
        <v>66</v>
      </c>
      <c r="B112" s="1483"/>
      <c r="C112" s="1483"/>
      <c r="D112" s="1483"/>
      <c r="E112" s="1483"/>
      <c r="F112" s="1484">
        <f>SUM(F108+F109+F110+F111)</f>
        <v>0</v>
      </c>
      <c r="G112" s="148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97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58" t="s">
        <v>1</v>
      </c>
      <c r="B11" s="314" t="s">
        <v>2</v>
      </c>
      <c r="C11" s="315" t="s">
        <v>724</v>
      </c>
      <c r="D11" s="1560" t="s">
        <v>3</v>
      </c>
      <c r="E11" s="248"/>
      <c r="F11" s="1562" t="s">
        <v>725</v>
      </c>
      <c r="G11" s="1563"/>
      <c r="H11" s="1563"/>
      <c r="I11" s="1564"/>
      <c r="J11" s="563" t="s">
        <v>4</v>
      </c>
      <c r="K11" s="564" t="s">
        <v>5</v>
      </c>
      <c r="L11" s="1566" t="s">
        <v>6</v>
      </c>
      <c r="N11" s="1170"/>
      <c r="O11" s="1170"/>
      <c r="P11" s="1170"/>
      <c r="Q11" s="1170"/>
    </row>
    <row r="12" spans="1:12" ht="15.75" customHeight="1" thickBot="1">
      <c r="A12" s="1559"/>
      <c r="B12" s="316" t="s">
        <v>7</v>
      </c>
      <c r="C12" s="317" t="s">
        <v>8</v>
      </c>
      <c r="D12" s="1561"/>
      <c r="E12" s="248"/>
      <c r="F12" s="1565"/>
      <c r="G12" s="1546"/>
      <c r="H12" s="1546"/>
      <c r="I12" s="1547"/>
      <c r="J12" s="565" t="s">
        <v>9</v>
      </c>
      <c r="K12" s="566" t="s">
        <v>10</v>
      </c>
      <c r="L12" s="1567"/>
    </row>
    <row r="13" spans="1:12" s="155" customFormat="1" ht="15">
      <c r="A13" s="153" t="s">
        <v>691</v>
      </c>
      <c r="B13" s="36"/>
      <c r="C13" s="36"/>
      <c r="D13" s="559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67">
        <f>SUM(K13+J13)</f>
        <v>0</v>
      </c>
    </row>
    <row r="14" spans="1:12" ht="15">
      <c r="A14" s="13" t="s">
        <v>692</v>
      </c>
      <c r="B14" s="36"/>
      <c r="C14" s="36"/>
      <c r="D14" s="560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67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60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67">
        <f t="shared" si="1"/>
        <v>0</v>
      </c>
    </row>
    <row r="16" spans="1:12" ht="15">
      <c r="A16" s="13" t="s">
        <v>694</v>
      </c>
      <c r="B16" s="36"/>
      <c r="C16" s="36"/>
      <c r="D16" s="560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67">
        <f t="shared" si="1"/>
        <v>0</v>
      </c>
    </row>
    <row r="17" spans="1:12" ht="15">
      <c r="A17" s="13" t="s">
        <v>695</v>
      </c>
      <c r="B17" s="36"/>
      <c r="C17" s="36"/>
      <c r="D17" s="560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67">
        <f t="shared" si="1"/>
        <v>0</v>
      </c>
    </row>
    <row r="18" spans="1:12" ht="15">
      <c r="A18" s="13" t="s">
        <v>786</v>
      </c>
      <c r="B18" s="36"/>
      <c r="C18" s="36"/>
      <c r="D18" s="560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67">
        <f t="shared" si="1"/>
        <v>0</v>
      </c>
    </row>
    <row r="19" spans="1:12" ht="15">
      <c r="A19" s="13" t="s">
        <v>696</v>
      </c>
      <c r="B19" s="36"/>
      <c r="C19" s="36"/>
      <c r="D19" s="560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67">
        <f t="shared" si="1"/>
        <v>0</v>
      </c>
    </row>
    <row r="20" spans="1:12" ht="15">
      <c r="A20" s="13" t="s">
        <v>697</v>
      </c>
      <c r="B20" s="36"/>
      <c r="C20" s="36"/>
      <c r="D20" s="560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67">
        <f t="shared" si="1"/>
        <v>0</v>
      </c>
    </row>
    <row r="21" spans="1:12" ht="15">
      <c r="A21" s="13" t="s">
        <v>698</v>
      </c>
      <c r="B21" s="36"/>
      <c r="C21" s="36"/>
      <c r="D21" s="560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67">
        <f t="shared" si="1"/>
        <v>0</v>
      </c>
    </row>
    <row r="22" spans="1:12" ht="15">
      <c r="A22" s="13" t="s">
        <v>699</v>
      </c>
      <c r="B22" s="36"/>
      <c r="C22" s="36"/>
      <c r="D22" s="560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67">
        <f t="shared" si="1"/>
        <v>0</v>
      </c>
    </row>
    <row r="23" spans="1:12" ht="15">
      <c r="A23" s="13" t="s">
        <v>700</v>
      </c>
      <c r="B23" s="36"/>
      <c r="C23" s="36"/>
      <c r="D23" s="560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67">
        <f t="shared" si="1"/>
        <v>0</v>
      </c>
    </row>
    <row r="24" spans="1:12" ht="15">
      <c r="A24" s="13" t="s">
        <v>701</v>
      </c>
      <c r="B24" s="36"/>
      <c r="C24" s="36"/>
      <c r="D24" s="560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67">
        <f t="shared" si="1"/>
        <v>0</v>
      </c>
    </row>
    <row r="25" spans="1:12" ht="15">
      <c r="A25" s="13" t="s">
        <v>702</v>
      </c>
      <c r="B25" s="36"/>
      <c r="C25" s="36"/>
      <c r="D25" s="560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67">
        <f t="shared" si="1"/>
        <v>0</v>
      </c>
    </row>
    <row r="26" spans="1:12" ht="15">
      <c r="A26" s="13" t="s">
        <v>703</v>
      </c>
      <c r="B26" s="36"/>
      <c r="C26" s="36"/>
      <c r="D26" s="560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67">
        <f t="shared" si="1"/>
        <v>0</v>
      </c>
    </row>
    <row r="27" spans="1:12" ht="15">
      <c r="A27" s="13" t="s">
        <v>704</v>
      </c>
      <c r="B27" s="36"/>
      <c r="C27" s="36"/>
      <c r="D27" s="560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567">
        <f t="shared" si="1"/>
        <v>0</v>
      </c>
    </row>
    <row r="28" spans="1:12" ht="15">
      <c r="A28" s="13" t="s">
        <v>705</v>
      </c>
      <c r="B28" s="36"/>
      <c r="C28" s="36"/>
      <c r="D28" s="560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567">
        <f t="shared" si="1"/>
        <v>0</v>
      </c>
    </row>
    <row r="29" spans="1:12" ht="15">
      <c r="A29" s="13" t="s">
        <v>706</v>
      </c>
      <c r="B29" s="36"/>
      <c r="C29" s="36"/>
      <c r="D29" s="560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67">
        <f t="shared" si="1"/>
        <v>0</v>
      </c>
    </row>
    <row r="30" spans="1:12" ht="15">
      <c r="A30" s="13" t="s">
        <v>707</v>
      </c>
      <c r="B30" s="36"/>
      <c r="C30" s="36"/>
      <c r="D30" s="560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67">
        <f t="shared" si="1"/>
        <v>0</v>
      </c>
    </row>
    <row r="31" spans="1:12" ht="15">
      <c r="A31" s="13" t="s">
        <v>708</v>
      </c>
      <c r="B31" s="36"/>
      <c r="C31" s="36"/>
      <c r="D31" s="560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67">
        <f t="shared" si="1"/>
        <v>0</v>
      </c>
    </row>
    <row r="32" spans="1:12" ht="15">
      <c r="A32" s="13" t="s">
        <v>787</v>
      </c>
      <c r="B32" s="36"/>
      <c r="C32" s="36"/>
      <c r="D32" s="560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67">
        <f t="shared" si="1"/>
        <v>0</v>
      </c>
    </row>
    <row r="33" spans="1:12" s="17" customFormat="1" ht="15">
      <c r="A33" s="13" t="s">
        <v>788</v>
      </c>
      <c r="B33" s="36"/>
      <c r="C33" s="36"/>
      <c r="D33" s="560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67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60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68">
        <f>K34+J34</f>
        <v>0</v>
      </c>
    </row>
    <row r="35" spans="1:12" ht="15">
      <c r="A35" s="13" t="s">
        <v>709</v>
      </c>
      <c r="B35" s="36"/>
      <c r="C35" s="36"/>
      <c r="D35" s="560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69"/>
    </row>
    <row r="36" spans="1:12" ht="15">
      <c r="A36" s="13" t="s">
        <v>710</v>
      </c>
      <c r="B36" s="36"/>
      <c r="C36" s="36"/>
      <c r="D36" s="560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70"/>
    </row>
    <row r="37" spans="1:12" ht="15">
      <c r="A37" s="13" t="s">
        <v>711</v>
      </c>
      <c r="B37" s="36"/>
      <c r="C37" s="36"/>
      <c r="D37" s="560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70"/>
    </row>
    <row r="38" spans="1:12" ht="15">
      <c r="A38" s="13" t="s">
        <v>712</v>
      </c>
      <c r="B38" s="36"/>
      <c r="C38" s="36"/>
      <c r="D38" s="560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70"/>
    </row>
    <row r="39" spans="1:12" ht="15">
      <c r="A39" s="13" t="s">
        <v>785</v>
      </c>
      <c r="B39" s="36"/>
      <c r="C39" s="36"/>
      <c r="D39" s="560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71"/>
    </row>
    <row r="40" spans="1:12" ht="15.75" thickBot="1">
      <c r="A40" s="13" t="s">
        <v>713</v>
      </c>
      <c r="B40" s="36"/>
      <c r="C40" s="36"/>
      <c r="D40" s="560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72"/>
    </row>
    <row r="41" spans="1:12" ht="15.75" thickBot="1">
      <c r="A41" s="13" t="s">
        <v>714</v>
      </c>
      <c r="B41" s="36"/>
      <c r="C41" s="36"/>
      <c r="D41" s="560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72"/>
    </row>
    <row r="42" spans="1:12" ht="15.75" thickBot="1">
      <c r="A42" s="13" t="s">
        <v>715</v>
      </c>
      <c r="B42" s="36"/>
      <c r="C42" s="36"/>
      <c r="D42" s="560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72"/>
    </row>
    <row r="43" spans="1:12" ht="16.5" thickBot="1">
      <c r="A43" s="13" t="s">
        <v>716</v>
      </c>
      <c r="B43" s="36"/>
      <c r="C43" s="36"/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/>
    </row>
    <row r="44" spans="1:5" ht="15.75">
      <c r="A44" s="13" t="s">
        <v>717</v>
      </c>
      <c r="B44" s="36"/>
      <c r="C44" s="36"/>
      <c r="D44" s="560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60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60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73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60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73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61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73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62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73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73"/>
    </row>
    <row r="53" spans="1:12" ht="16.5">
      <c r="A53" s="50" t="s">
        <v>42</v>
      </c>
      <c r="B53" s="51"/>
      <c r="C53" s="52"/>
      <c r="D53" s="153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73"/>
    </row>
    <row r="54" spans="1:12" ht="17.25" thickBot="1">
      <c r="A54" s="48" t="s">
        <v>43</v>
      </c>
      <c r="B54" s="49"/>
      <c r="C54" s="53" t="s">
        <v>44</v>
      </c>
      <c r="D54" s="1533"/>
      <c r="E54" s="248"/>
      <c r="F54" s="20" t="s">
        <v>157</v>
      </c>
      <c r="G54" s="33"/>
      <c r="H54" s="33"/>
      <c r="I54" s="33"/>
      <c r="J54" s="147"/>
      <c r="K54" s="148"/>
      <c r="L54" s="573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50" t="s">
        <v>1</v>
      </c>
      <c r="B64" s="1552" t="s">
        <v>46</v>
      </c>
      <c r="C64" s="574"/>
      <c r="D64" s="1554" t="s">
        <v>795</v>
      </c>
      <c r="E64" s="1554"/>
      <c r="F64" s="1555"/>
      <c r="G64" s="1556" t="s">
        <v>798</v>
      </c>
      <c r="H64" s="1534" t="s">
        <v>77</v>
      </c>
      <c r="I64" s="1536" t="s">
        <v>78</v>
      </c>
      <c r="J64" s="1536" t="s">
        <v>79</v>
      </c>
      <c r="K64" s="1536" t="s">
        <v>80</v>
      </c>
      <c r="L64" s="1544" t="s">
        <v>784</v>
      </c>
    </row>
    <row r="65" spans="1:14" ht="28.5" customHeight="1" thickBot="1">
      <c r="A65" s="1551"/>
      <c r="B65" s="1553"/>
      <c r="C65" s="575" t="s">
        <v>47</v>
      </c>
      <c r="D65" s="576" t="s">
        <v>796</v>
      </c>
      <c r="E65" s="576" t="s">
        <v>797</v>
      </c>
      <c r="F65" s="577" t="s">
        <v>48</v>
      </c>
      <c r="G65" s="1557"/>
      <c r="H65" s="1535"/>
      <c r="I65" s="1537"/>
      <c r="J65" s="1537"/>
      <c r="K65" s="1537"/>
      <c r="L65" s="1545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78">
        <f>E66+D66+C66</f>
        <v>0</v>
      </c>
      <c r="G66" s="159"/>
      <c r="H66" s="35"/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79">
        <f aca="true" t="shared" si="2" ref="F67:F85">E67+D67+C67</f>
        <v>0</v>
      </c>
      <c r="G67" s="159"/>
      <c r="H67" s="35"/>
      <c r="I67" s="581">
        <f aca="true" t="shared" si="3" ref="I67:I86">_xlfn.IFERROR(SUM(H67*$N$66),0)</f>
        <v>0</v>
      </c>
      <c r="J67" s="582">
        <f aca="true" t="shared" si="4" ref="J67:J86">_xlfn.IFERROR(SUM(G67/I67)*100,0)</f>
        <v>0</v>
      </c>
      <c r="K67" s="583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79">
        <f t="shared" si="2"/>
        <v>0</v>
      </c>
      <c r="G68" s="159"/>
      <c r="H68" s="35"/>
      <c r="I68" s="581">
        <f t="shared" si="3"/>
        <v>0</v>
      </c>
      <c r="J68" s="582">
        <f t="shared" si="4"/>
        <v>0</v>
      </c>
      <c r="K68" s="583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79">
        <f t="shared" si="2"/>
        <v>0</v>
      </c>
      <c r="G69" s="159"/>
      <c r="H69" s="35"/>
      <c r="I69" s="581">
        <f t="shared" si="3"/>
        <v>0</v>
      </c>
      <c r="J69" s="582">
        <f t="shared" si="4"/>
        <v>0</v>
      </c>
      <c r="K69" s="583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79">
        <f t="shared" si="2"/>
        <v>0</v>
      </c>
      <c r="G70" s="159"/>
      <c r="H70" s="35"/>
      <c r="I70" s="581">
        <f t="shared" si="3"/>
        <v>0</v>
      </c>
      <c r="J70" s="582">
        <f t="shared" si="4"/>
        <v>0</v>
      </c>
      <c r="K70" s="583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79">
        <f t="shared" si="2"/>
        <v>0</v>
      </c>
      <c r="G71" s="159"/>
      <c r="H71" s="35"/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79">
        <f t="shared" si="2"/>
        <v>0</v>
      </c>
      <c r="G72" s="159"/>
      <c r="H72" s="35"/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79">
        <f t="shared" si="2"/>
        <v>0</v>
      </c>
      <c r="G73" s="159"/>
      <c r="H73" s="35"/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79">
        <f t="shared" si="2"/>
        <v>0</v>
      </c>
      <c r="G74" s="159"/>
      <c r="H74" s="35"/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79">
        <f t="shared" si="2"/>
        <v>0</v>
      </c>
      <c r="G75" s="159"/>
      <c r="H75" s="35"/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79">
        <f t="shared" si="2"/>
        <v>0</v>
      </c>
      <c r="G76" s="159"/>
      <c r="H76" s="35"/>
      <c r="I76" s="581">
        <f t="shared" si="3"/>
        <v>0</v>
      </c>
      <c r="J76" s="582">
        <f t="shared" si="4"/>
        <v>0</v>
      </c>
      <c r="K76" s="583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79">
        <f t="shared" si="2"/>
        <v>0</v>
      </c>
      <c r="G77" s="159"/>
      <c r="H77" s="35"/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79">
        <f t="shared" si="2"/>
        <v>0</v>
      </c>
      <c r="G78" s="159"/>
      <c r="H78" s="35"/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79">
        <f t="shared" si="2"/>
        <v>0</v>
      </c>
      <c r="G79" s="159"/>
      <c r="H79" s="35"/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79">
        <f t="shared" si="2"/>
        <v>0</v>
      </c>
      <c r="G80" s="159"/>
      <c r="H80" s="35"/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79">
        <f t="shared" si="2"/>
        <v>0</v>
      </c>
      <c r="G81" s="159"/>
      <c r="H81" s="35"/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79">
        <f t="shared" si="2"/>
        <v>0</v>
      </c>
      <c r="G82" s="159"/>
      <c r="H82" s="35"/>
      <c r="I82" s="581">
        <f t="shared" si="3"/>
        <v>0</v>
      </c>
      <c r="J82" s="582">
        <f t="shared" si="4"/>
        <v>0</v>
      </c>
      <c r="K82" s="583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79">
        <f t="shared" si="2"/>
        <v>0</v>
      </c>
      <c r="G83" s="159"/>
      <c r="H83" s="35"/>
      <c r="I83" s="581">
        <f t="shared" si="3"/>
        <v>0</v>
      </c>
      <c r="J83" s="582">
        <f t="shared" si="4"/>
        <v>0</v>
      </c>
      <c r="K83" s="583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79">
        <f t="shared" si="2"/>
        <v>0</v>
      </c>
      <c r="G84" s="159"/>
      <c r="H84" s="35"/>
      <c r="I84" s="581">
        <f t="shared" si="3"/>
        <v>0</v>
      </c>
      <c r="J84" s="582">
        <f t="shared" si="4"/>
        <v>0</v>
      </c>
      <c r="K84" s="583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79">
        <f t="shared" si="2"/>
        <v>0</v>
      </c>
      <c r="G85" s="159"/>
      <c r="H85" s="35"/>
      <c r="I85" s="581">
        <f t="shared" si="3"/>
        <v>0</v>
      </c>
      <c r="J85" s="582">
        <f t="shared" si="4"/>
        <v>0</v>
      </c>
      <c r="K85" s="583">
        <f t="shared" si="5"/>
        <v>0</v>
      </c>
      <c r="L85" s="58"/>
    </row>
    <row r="86" spans="1:12" ht="15.75" thickBot="1">
      <c r="A86" s="584" t="s">
        <v>6</v>
      </c>
      <c r="B86" s="585">
        <f aca="true" t="shared" si="6" ref="B86:H86">SUM(B66:B85)</f>
        <v>0</v>
      </c>
      <c r="C86" s="586">
        <f t="shared" si="6"/>
        <v>0</v>
      </c>
      <c r="D86" s="580">
        <f t="shared" si="6"/>
        <v>0</v>
      </c>
      <c r="E86" s="580">
        <f t="shared" si="6"/>
        <v>0</v>
      </c>
      <c r="F86" s="580">
        <f t="shared" si="6"/>
        <v>0</v>
      </c>
      <c r="G86" s="587">
        <f t="shared" si="6"/>
        <v>0</v>
      </c>
      <c r="H86" s="580">
        <f t="shared" si="6"/>
        <v>0</v>
      </c>
      <c r="I86" s="580">
        <f t="shared" si="3"/>
        <v>0</v>
      </c>
      <c r="J86" s="580">
        <f t="shared" si="4"/>
        <v>0</v>
      </c>
      <c r="K86" s="580">
        <f t="shared" si="5"/>
        <v>0</v>
      </c>
      <c r="L86" s="58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46" t="s">
        <v>735</v>
      </c>
      <c r="B89" s="1547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48"/>
      <c r="B90" s="1549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29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59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30"/>
      <c r="B92" s="68" t="s">
        <v>730</v>
      </c>
      <c r="C92" s="73"/>
      <c r="D92" s="73"/>
      <c r="E92" s="73"/>
      <c r="F92" s="73"/>
      <c r="G92" s="73"/>
      <c r="H92" s="73"/>
      <c r="I92" s="73"/>
      <c r="J92" s="73"/>
      <c r="K92" s="595">
        <f t="shared" si="7"/>
        <v>0</v>
      </c>
    </row>
    <row r="93" spans="1:11" ht="15.75" thickBot="1">
      <c r="A93" s="1531"/>
      <c r="B93" s="598" t="s">
        <v>6</v>
      </c>
      <c r="C93" s="599">
        <f aca="true" t="shared" si="8" ref="C93:J93">SUM(C91+C92)</f>
        <v>0</v>
      </c>
      <c r="D93" s="600">
        <f t="shared" si="8"/>
        <v>0</v>
      </c>
      <c r="E93" s="600">
        <f t="shared" si="8"/>
        <v>0</v>
      </c>
      <c r="F93" s="600">
        <f t="shared" si="8"/>
        <v>0</v>
      </c>
      <c r="G93" s="600">
        <f t="shared" si="8"/>
        <v>0</v>
      </c>
      <c r="H93" s="600">
        <f t="shared" si="8"/>
        <v>0</v>
      </c>
      <c r="I93" s="600">
        <f t="shared" si="8"/>
        <v>0</v>
      </c>
      <c r="J93" s="601">
        <f t="shared" si="8"/>
        <v>0</v>
      </c>
      <c r="K93" s="596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597">
        <f t="shared" si="7"/>
        <v>0</v>
      </c>
    </row>
    <row r="95" spans="1:11" ht="15.75" thickBot="1">
      <c r="A95" s="1541" t="s">
        <v>55</v>
      </c>
      <c r="B95" s="60" t="s">
        <v>728</v>
      </c>
      <c r="C95" s="134"/>
      <c r="D95" s="134"/>
      <c r="E95" s="134"/>
      <c r="F95" s="134"/>
      <c r="G95" s="134"/>
      <c r="H95" s="134"/>
      <c r="I95" s="134"/>
      <c r="J95" s="134"/>
      <c r="K95" s="594">
        <f t="shared" si="7"/>
        <v>0</v>
      </c>
    </row>
    <row r="96" spans="1:11" ht="15">
      <c r="A96" s="1542"/>
      <c r="B96" s="131" t="s">
        <v>727</v>
      </c>
      <c r="C96" s="134"/>
      <c r="D96" s="134"/>
      <c r="E96" s="134"/>
      <c r="F96" s="134"/>
      <c r="G96" s="134"/>
      <c r="H96" s="134"/>
      <c r="I96" s="134"/>
      <c r="J96" s="134"/>
      <c r="K96" s="595">
        <f t="shared" si="7"/>
        <v>0</v>
      </c>
    </row>
    <row r="97" spans="1:18" ht="15.75" thickBot="1">
      <c r="A97" s="1543"/>
      <c r="B97" s="602" t="s">
        <v>6</v>
      </c>
      <c r="C97" s="603">
        <f>C96+C95</f>
        <v>0</v>
      </c>
      <c r="D97" s="604">
        <f aca="true" t="shared" si="9" ref="D97:J97">D96+D95</f>
        <v>0</v>
      </c>
      <c r="E97" s="604">
        <f t="shared" si="9"/>
        <v>0</v>
      </c>
      <c r="F97" s="604">
        <f t="shared" si="9"/>
        <v>0</v>
      </c>
      <c r="G97" s="604">
        <f t="shared" si="9"/>
        <v>0</v>
      </c>
      <c r="H97" s="604">
        <f t="shared" si="9"/>
        <v>0</v>
      </c>
      <c r="I97" s="604">
        <f t="shared" si="9"/>
        <v>0</v>
      </c>
      <c r="J97" s="605">
        <f t="shared" si="9"/>
        <v>0</v>
      </c>
      <c r="K97" s="596">
        <f t="shared" si="7"/>
        <v>0</v>
      </c>
      <c r="R97" s="18"/>
    </row>
    <row r="98" spans="1:11" ht="15.75" thickBot="1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594">
        <f t="shared" si="7"/>
        <v>0</v>
      </c>
    </row>
    <row r="99" spans="1:11" ht="15.75" thickBot="1">
      <c r="A99" s="76"/>
      <c r="B99" s="77" t="s">
        <v>732</v>
      </c>
      <c r="C99" s="73"/>
      <c r="D99" s="73"/>
      <c r="E99" s="73"/>
      <c r="F99" s="73"/>
      <c r="G99" s="73"/>
      <c r="H99" s="73"/>
      <c r="I99" s="73"/>
      <c r="J99" s="73"/>
      <c r="K99" s="596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25" t="s">
        <v>62</v>
      </c>
      <c r="B107" s="1526"/>
      <c r="C107" s="1526"/>
      <c r="D107" s="1526"/>
      <c r="E107" s="1526"/>
      <c r="F107" s="1527">
        <f>SUM(F105+F106)</f>
        <v>0</v>
      </c>
      <c r="G107" s="15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25" t="s">
        <v>66</v>
      </c>
      <c r="B112" s="1526"/>
      <c r="C112" s="1526"/>
      <c r="D112" s="1526"/>
      <c r="E112" s="1526"/>
      <c r="F112" s="1527">
        <f>SUM(F108+F109+F110+F111)</f>
        <v>0</v>
      </c>
      <c r="G112" s="15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432365740.69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91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01" t="s">
        <v>1</v>
      </c>
      <c r="B11" s="606" t="s">
        <v>2</v>
      </c>
      <c r="C11" s="607" t="s">
        <v>724</v>
      </c>
      <c r="D11" s="1603" t="s">
        <v>3</v>
      </c>
      <c r="E11" s="248"/>
      <c r="F11" s="1605" t="s">
        <v>725</v>
      </c>
      <c r="G11" s="1606"/>
      <c r="H11" s="1606"/>
      <c r="I11" s="1607"/>
      <c r="J11" s="614" t="s">
        <v>4</v>
      </c>
      <c r="K11" s="615" t="s">
        <v>5</v>
      </c>
      <c r="L11" s="1609" t="s">
        <v>6</v>
      </c>
      <c r="N11" s="1170"/>
      <c r="O11" s="1170"/>
      <c r="P11" s="1170"/>
      <c r="Q11" s="1170"/>
    </row>
    <row r="12" spans="1:12" ht="15.75" customHeight="1" thickBot="1">
      <c r="A12" s="1602"/>
      <c r="B12" s="608" t="s">
        <v>7</v>
      </c>
      <c r="C12" s="609" t="s">
        <v>8</v>
      </c>
      <c r="D12" s="1604"/>
      <c r="E12" s="248"/>
      <c r="F12" s="1608"/>
      <c r="G12" s="1589"/>
      <c r="H12" s="1589"/>
      <c r="I12" s="1590"/>
      <c r="J12" s="616" t="s">
        <v>9</v>
      </c>
      <c r="K12" s="617" t="s">
        <v>10</v>
      </c>
      <c r="L12" s="1610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575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576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93" t="s">
        <v>1</v>
      </c>
      <c r="B64" s="1595" t="s">
        <v>46</v>
      </c>
      <c r="C64" s="625"/>
      <c r="D64" s="1597" t="s">
        <v>795</v>
      </c>
      <c r="E64" s="1597"/>
      <c r="F64" s="1598"/>
      <c r="G64" s="1599" t="s">
        <v>798</v>
      </c>
      <c r="H64" s="1577" t="s">
        <v>77</v>
      </c>
      <c r="I64" s="1579" t="s">
        <v>78</v>
      </c>
      <c r="J64" s="1579" t="s">
        <v>79</v>
      </c>
      <c r="K64" s="1579" t="s">
        <v>80</v>
      </c>
      <c r="L64" s="1587" t="s">
        <v>784</v>
      </c>
    </row>
    <row r="65" spans="1:14" ht="28.5" customHeight="1" thickBot="1">
      <c r="A65" s="1594"/>
      <c r="B65" s="1596"/>
      <c r="C65" s="626" t="s">
        <v>47</v>
      </c>
      <c r="D65" s="627" t="s">
        <v>796</v>
      </c>
      <c r="E65" s="627" t="s">
        <v>797</v>
      </c>
      <c r="F65" s="628" t="s">
        <v>48</v>
      </c>
      <c r="G65" s="1600"/>
      <c r="H65" s="1578"/>
      <c r="I65" s="1580"/>
      <c r="J65" s="1580"/>
      <c r="K65" s="1580"/>
      <c r="L65" s="1588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89" t="s">
        <v>735</v>
      </c>
      <c r="B89" s="1590"/>
      <c r="C89" s="1581" t="s">
        <v>733</v>
      </c>
      <c r="D89" s="1582"/>
      <c r="E89" s="1582"/>
      <c r="F89" s="1582"/>
      <c r="G89" s="1582"/>
      <c r="H89" s="1582"/>
      <c r="I89" s="1582"/>
      <c r="J89" s="158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91"/>
      <c r="B90" s="1592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72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73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74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8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8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86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">
      <selection activeCell="O57" sqref="O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40" t="s">
        <v>1</v>
      </c>
      <c r="B11" s="657" t="s">
        <v>2</v>
      </c>
      <c r="C11" s="658" t="s">
        <v>724</v>
      </c>
      <c r="D11" s="1642" t="s">
        <v>3</v>
      </c>
      <c r="E11" s="248"/>
      <c r="F11" s="1644" t="s">
        <v>725</v>
      </c>
      <c r="G11" s="1645"/>
      <c r="H11" s="1645"/>
      <c r="I11" s="1646"/>
      <c r="J11" s="665" t="s">
        <v>4</v>
      </c>
      <c r="K11" s="666" t="s">
        <v>5</v>
      </c>
      <c r="L11" s="1648" t="s">
        <v>6</v>
      </c>
      <c r="N11" s="1170"/>
      <c r="O11" s="1170"/>
      <c r="P11" s="1170"/>
      <c r="Q11" s="1170"/>
    </row>
    <row r="12" spans="1:12" ht="15.75" customHeight="1" thickBot="1">
      <c r="A12" s="1641"/>
      <c r="B12" s="659" t="s">
        <v>7</v>
      </c>
      <c r="C12" s="660" t="s">
        <v>8</v>
      </c>
      <c r="D12" s="1643"/>
      <c r="E12" s="248"/>
      <c r="F12" s="1647"/>
      <c r="G12" s="1628"/>
      <c r="H12" s="1628"/>
      <c r="I12" s="1629"/>
      <c r="J12" s="667" t="s">
        <v>9</v>
      </c>
      <c r="K12" s="668" t="s">
        <v>10</v>
      </c>
      <c r="L12" s="1649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1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15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32" t="s">
        <v>1</v>
      </c>
      <c r="B64" s="1634" t="s">
        <v>46</v>
      </c>
      <c r="C64" s="676"/>
      <c r="D64" s="1636" t="s">
        <v>795</v>
      </c>
      <c r="E64" s="1636"/>
      <c r="F64" s="1637"/>
      <c r="G64" s="1638" t="s">
        <v>798</v>
      </c>
      <c r="H64" s="1616" t="s">
        <v>77</v>
      </c>
      <c r="I64" s="1618" t="s">
        <v>78</v>
      </c>
      <c r="J64" s="1618" t="s">
        <v>79</v>
      </c>
      <c r="K64" s="1618" t="s">
        <v>80</v>
      </c>
      <c r="L64" s="1626" t="s">
        <v>784</v>
      </c>
    </row>
    <row r="65" spans="1:14" ht="28.5" customHeight="1" thickBot="1">
      <c r="A65" s="1633"/>
      <c r="B65" s="1635"/>
      <c r="C65" s="677" t="s">
        <v>47</v>
      </c>
      <c r="D65" s="678" t="s">
        <v>796</v>
      </c>
      <c r="E65" s="678" t="s">
        <v>797</v>
      </c>
      <c r="F65" s="679" t="s">
        <v>48</v>
      </c>
      <c r="G65" s="1639"/>
      <c r="H65" s="1617"/>
      <c r="I65" s="1619"/>
      <c r="J65" s="1619"/>
      <c r="K65" s="1619"/>
      <c r="L65" s="1627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28" t="s">
        <v>735</v>
      </c>
      <c r="B89" s="1629"/>
      <c r="C89" s="1620" t="s">
        <v>733</v>
      </c>
      <c r="D89" s="1621"/>
      <c r="E89" s="1621"/>
      <c r="F89" s="1621"/>
      <c r="G89" s="1621"/>
      <c r="H89" s="1621"/>
      <c r="I89" s="1621"/>
      <c r="J89" s="162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30"/>
      <c r="B90" s="1631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1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1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13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23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24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25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1">
      <selection activeCell="N2" sqref="N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79" t="s">
        <v>1</v>
      </c>
      <c r="B11" s="708" t="s">
        <v>2</v>
      </c>
      <c r="C11" s="709" t="s">
        <v>724</v>
      </c>
      <c r="D11" s="1681" t="s">
        <v>3</v>
      </c>
      <c r="E11" s="248"/>
      <c r="F11" s="1683" t="s">
        <v>725</v>
      </c>
      <c r="G11" s="1684"/>
      <c r="H11" s="1684"/>
      <c r="I11" s="1685"/>
      <c r="J11" s="716" t="s">
        <v>4</v>
      </c>
      <c r="K11" s="717" t="s">
        <v>5</v>
      </c>
      <c r="L11" s="1687" t="s">
        <v>6</v>
      </c>
      <c r="N11" s="1170"/>
      <c r="O11" s="1170"/>
      <c r="P11" s="1170"/>
      <c r="Q11" s="1170"/>
    </row>
    <row r="12" spans="1:12" ht="15.75" customHeight="1" thickBot="1">
      <c r="A12" s="1680"/>
      <c r="B12" s="710" t="s">
        <v>7</v>
      </c>
      <c r="C12" s="711" t="s">
        <v>8</v>
      </c>
      <c r="D12" s="1682"/>
      <c r="E12" s="248"/>
      <c r="F12" s="1686"/>
      <c r="G12" s="1667"/>
      <c r="H12" s="1667"/>
      <c r="I12" s="1668"/>
      <c r="J12" s="718" t="s">
        <v>9</v>
      </c>
      <c r="K12" s="719" t="s">
        <v>10</v>
      </c>
      <c r="L12" s="1688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170"/>
      <c r="O49" s="1170"/>
      <c r="P49" s="1170"/>
      <c r="Q49" s="1170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5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54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71" t="s">
        <v>1</v>
      </c>
      <c r="B64" s="1673" t="s">
        <v>46</v>
      </c>
      <c r="C64" s="727"/>
      <c r="D64" s="1675" t="s">
        <v>795</v>
      </c>
      <c r="E64" s="1675"/>
      <c r="F64" s="1676"/>
      <c r="G64" s="1677" t="s">
        <v>798</v>
      </c>
      <c r="H64" s="1655" t="s">
        <v>77</v>
      </c>
      <c r="I64" s="1657" t="s">
        <v>78</v>
      </c>
      <c r="J64" s="1657" t="s">
        <v>79</v>
      </c>
      <c r="K64" s="1657" t="s">
        <v>80</v>
      </c>
      <c r="L64" s="1665" t="s">
        <v>784</v>
      </c>
    </row>
    <row r="65" spans="1:14" ht="28.5" customHeight="1" thickBot="1">
      <c r="A65" s="1672"/>
      <c r="B65" s="1674"/>
      <c r="C65" s="728" t="s">
        <v>47</v>
      </c>
      <c r="D65" s="729" t="s">
        <v>796</v>
      </c>
      <c r="E65" s="729" t="s">
        <v>797</v>
      </c>
      <c r="F65" s="730" t="s">
        <v>48</v>
      </c>
      <c r="G65" s="1678"/>
      <c r="H65" s="1656"/>
      <c r="I65" s="1658"/>
      <c r="J65" s="1658"/>
      <c r="K65" s="1658"/>
      <c r="L65" s="1666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67" t="s">
        <v>735</v>
      </c>
      <c r="B89" s="1668"/>
      <c r="C89" s="1659" t="s">
        <v>733</v>
      </c>
      <c r="D89" s="1660"/>
      <c r="E89" s="1660"/>
      <c r="F89" s="1660"/>
      <c r="G89" s="1660"/>
      <c r="H89" s="1660"/>
      <c r="I89" s="1660"/>
      <c r="J89" s="166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9"/>
      <c r="B90" s="1670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5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5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52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6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6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64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170" t="s">
        <v>689</v>
      </c>
      <c r="O8" s="1170"/>
      <c r="P8" s="1170"/>
      <c r="Q8" s="1170"/>
    </row>
    <row r="9" spans="1:17" ht="15">
      <c r="A9" s="30" t="s">
        <v>688</v>
      </c>
      <c r="D9" s="155"/>
      <c r="E9" s="155"/>
      <c r="F9" s="155"/>
      <c r="G9" s="155"/>
      <c r="N9" s="1170"/>
      <c r="O9" s="1170"/>
      <c r="P9" s="1170"/>
      <c r="Q9" s="1170"/>
    </row>
    <row r="10" spans="4:17" ht="15" customHeight="1">
      <c r="D10" s="155"/>
      <c r="E10" s="155"/>
      <c r="F10" s="155"/>
      <c r="G10" s="155"/>
      <c r="N10" s="1171" t="s">
        <v>800</v>
      </c>
      <c r="O10" s="1171"/>
      <c r="P10" s="1171"/>
      <c r="Q10" s="1171"/>
    </row>
    <row r="11" spans="1:17" ht="25.5" customHeight="1">
      <c r="A11" s="1137" t="s">
        <v>81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N11" s="1171"/>
      <c r="O11" s="1171"/>
      <c r="P11" s="1171"/>
      <c r="Q11" s="1171"/>
    </row>
    <row r="12" spans="1:12" ht="28.5" customHeight="1">
      <c r="A12" s="1138" t="s">
        <v>807</v>
      </c>
      <c r="B12" s="1138"/>
      <c r="C12" s="1138"/>
      <c r="D12" s="1138"/>
      <c r="E12" s="1138"/>
      <c r="F12" s="1138"/>
      <c r="G12" s="1138"/>
      <c r="H12" s="1138"/>
      <c r="I12" s="1138"/>
      <c r="J12" s="1138"/>
      <c r="K12" s="1138"/>
      <c r="L12" s="1138"/>
    </row>
    <row r="13" spans="1:12" ht="28.5" customHeight="1">
      <c r="A13" s="1099" t="s">
        <v>812</v>
      </c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</row>
    <row r="14" spans="1:13" ht="15.75" customHeight="1">
      <c r="A14" s="187" t="s">
        <v>87</v>
      </c>
      <c r="B14" s="188" t="s">
        <v>659</v>
      </c>
      <c r="C14" s="1100" t="s">
        <v>86</v>
      </c>
      <c r="D14" s="1100"/>
      <c r="E14" s="1151" t="s">
        <v>678</v>
      </c>
      <c r="F14" s="1151"/>
      <c r="G14" s="1151"/>
      <c r="H14" s="1176" t="s">
        <v>220</v>
      </c>
      <c r="I14" s="1176"/>
      <c r="J14" s="1149" t="s">
        <v>667</v>
      </c>
      <c r="K14" s="1149"/>
      <c r="L14" s="15"/>
      <c r="M14" s="19"/>
    </row>
    <row r="15" spans="1:15" ht="15.75" customHeight="1">
      <c r="A15" s="187" t="s">
        <v>83</v>
      </c>
      <c r="B15" s="1158" t="s">
        <v>364</v>
      </c>
      <c r="C15" s="1158"/>
      <c r="D15" s="1158"/>
      <c r="E15" s="189"/>
      <c r="F15" s="187" t="s">
        <v>84</v>
      </c>
      <c r="G15" s="1150">
        <v>6867307</v>
      </c>
      <c r="H15" s="1150"/>
      <c r="I15" s="1150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084" t="s">
        <v>96</v>
      </c>
      <c r="B17" s="1084"/>
      <c r="C17" s="1084"/>
      <c r="D17" s="1084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52" t="s">
        <v>1</v>
      </c>
      <c r="B18" s="123" t="s">
        <v>2</v>
      </c>
      <c r="C18" s="124" t="s">
        <v>724</v>
      </c>
      <c r="D18" s="1154" t="s">
        <v>3</v>
      </c>
      <c r="E18" s="78"/>
      <c r="F18" s="1143" t="s">
        <v>725</v>
      </c>
      <c r="G18" s="1144"/>
      <c r="H18" s="1144"/>
      <c r="I18" s="1145"/>
      <c r="J18" s="127" t="s">
        <v>4</v>
      </c>
      <c r="K18" s="128" t="s">
        <v>5</v>
      </c>
      <c r="L18" s="1156" t="s">
        <v>6</v>
      </c>
    </row>
    <row r="19" spans="1:12" ht="15.75" customHeight="1" hidden="1" thickBot="1">
      <c r="A19" s="1153"/>
      <c r="B19" s="125" t="s">
        <v>7</v>
      </c>
      <c r="C19" s="126" t="s">
        <v>8</v>
      </c>
      <c r="D19" s="1155"/>
      <c r="E19" s="78"/>
      <c r="F19" s="1146"/>
      <c r="G19" s="1147"/>
      <c r="H19" s="1147"/>
      <c r="I19" s="1148"/>
      <c r="J19" s="129" t="s">
        <v>9</v>
      </c>
      <c r="K19" s="130" t="s">
        <v>10</v>
      </c>
      <c r="L19" s="1157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85" t="s">
        <v>11</v>
      </c>
      <c r="G20" s="1086"/>
      <c r="H20" s="1086"/>
      <c r="I20" s="1086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85" t="s">
        <v>12</v>
      </c>
      <c r="G21" s="1086"/>
      <c r="H21" s="1086"/>
      <c r="I21" s="1086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85" t="s">
        <v>13</v>
      </c>
      <c r="G22" s="1086"/>
      <c r="H22" s="1086"/>
      <c r="I22" s="1086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85" t="s">
        <v>14</v>
      </c>
      <c r="G23" s="1086"/>
      <c r="H23" s="1086"/>
      <c r="I23" s="1086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85" t="s">
        <v>15</v>
      </c>
      <c r="G24" s="1086"/>
      <c r="H24" s="1086"/>
      <c r="I24" s="1086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1" t="s">
        <v>16</v>
      </c>
      <c r="G25" s="1102"/>
      <c r="H25" s="1102"/>
      <c r="I25" s="1102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1" t="s">
        <v>17</v>
      </c>
      <c r="G26" s="1102"/>
      <c r="H26" s="1102"/>
      <c r="I26" s="1103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1" t="s">
        <v>18</v>
      </c>
      <c r="G27" s="1102"/>
      <c r="H27" s="1102"/>
      <c r="I27" s="1103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1" t="s">
        <v>19</v>
      </c>
      <c r="G28" s="1102"/>
      <c r="H28" s="1102"/>
      <c r="I28" s="1103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1" t="s">
        <v>20</v>
      </c>
      <c r="G29" s="1102"/>
      <c r="H29" s="1102"/>
      <c r="I29" s="1103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1" t="s">
        <v>21</v>
      </c>
      <c r="G30" s="1102"/>
      <c r="H30" s="1102"/>
      <c r="I30" s="1103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1" t="s">
        <v>22</v>
      </c>
      <c r="G31" s="1102"/>
      <c r="H31" s="1102"/>
      <c r="I31" s="1103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1" t="s">
        <v>23</v>
      </c>
      <c r="G32" s="1102"/>
      <c r="H32" s="1102"/>
      <c r="I32" s="1103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1" t="s">
        <v>24</v>
      </c>
      <c r="G33" s="1102"/>
      <c r="H33" s="1102"/>
      <c r="I33" s="1103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1" t="s">
        <v>25</v>
      </c>
      <c r="G34" s="1102"/>
      <c r="H34" s="1102"/>
      <c r="I34" s="1103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1" t="s">
        <v>26</v>
      </c>
      <c r="G35" s="1102"/>
      <c r="H35" s="1102"/>
      <c r="I35" s="1103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1" t="s">
        <v>27</v>
      </c>
      <c r="G36" s="1102"/>
      <c r="H36" s="1102"/>
      <c r="I36" s="1103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85" t="s">
        <v>28</v>
      </c>
      <c r="G37" s="1086"/>
      <c r="H37" s="1086"/>
      <c r="I37" s="1086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85" t="s">
        <v>29</v>
      </c>
      <c r="G38" s="1086"/>
      <c r="H38" s="1086"/>
      <c r="I38" s="1086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85" t="s">
        <v>30</v>
      </c>
      <c r="G39" s="1086"/>
      <c r="H39" s="1086"/>
      <c r="I39" s="1086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85" t="s">
        <v>31</v>
      </c>
      <c r="G40" s="1086"/>
      <c r="H40" s="1086"/>
      <c r="I40" s="1086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63" t="s">
        <v>76</v>
      </c>
      <c r="G41" s="1164"/>
      <c r="H41" s="1164"/>
      <c r="I41" s="1164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096" t="s">
        <v>40</v>
      </c>
      <c r="B59" s="1097"/>
      <c r="C59" s="1098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13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14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087" t="s">
        <v>75</v>
      </c>
      <c r="B68" s="1087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</row>
    <row r="69" ht="2.25" customHeight="1" hidden="1" thickBot="1"/>
    <row r="70" spans="1:16" ht="16.5" hidden="1" thickBot="1">
      <c r="A70" s="1124" t="s">
        <v>129</v>
      </c>
      <c r="B70" s="1125"/>
      <c r="C70" s="1125"/>
      <c r="D70" s="1125"/>
      <c r="E70" s="1125"/>
      <c r="F70" s="1125"/>
      <c r="G70" s="1125"/>
      <c r="H70" s="1125"/>
      <c r="I70" s="1125"/>
      <c r="J70" s="1125"/>
      <c r="K70" s="1125"/>
      <c r="L70" s="1126"/>
      <c r="M70" s="14"/>
      <c r="O70" s="7"/>
      <c r="P70" s="7"/>
    </row>
    <row r="71" spans="1:12" ht="14.25" customHeight="1" hidden="1" thickBot="1">
      <c r="A71" s="1159" t="s">
        <v>1</v>
      </c>
      <c r="B71" s="1127" t="s">
        <v>46</v>
      </c>
      <c r="C71" s="161"/>
      <c r="D71" s="1161" t="s">
        <v>795</v>
      </c>
      <c r="E71" s="1161"/>
      <c r="F71" s="1162"/>
      <c r="G71" s="1139" t="s">
        <v>798</v>
      </c>
      <c r="H71" s="1141" t="s">
        <v>77</v>
      </c>
      <c r="I71" s="1110" t="s">
        <v>78</v>
      </c>
      <c r="J71" s="1110" t="s">
        <v>79</v>
      </c>
      <c r="K71" s="1110" t="s">
        <v>80</v>
      </c>
      <c r="L71" s="1165" t="s">
        <v>784</v>
      </c>
    </row>
    <row r="72" spans="1:14" ht="28.5" customHeight="1" hidden="1" thickBot="1">
      <c r="A72" s="1160"/>
      <c r="B72" s="1128"/>
      <c r="C72" s="167" t="s">
        <v>47</v>
      </c>
      <c r="D72" s="168" t="s">
        <v>796</v>
      </c>
      <c r="E72" s="168" t="s">
        <v>797</v>
      </c>
      <c r="F72" s="169" t="s">
        <v>48</v>
      </c>
      <c r="G72" s="1140"/>
      <c r="H72" s="1142"/>
      <c r="I72" s="1111"/>
      <c r="J72" s="1111"/>
      <c r="K72" s="1111"/>
      <c r="L72" s="1166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15" t="s">
        <v>734</v>
      </c>
      <c r="B95" s="1115"/>
      <c r="C95" s="1115"/>
      <c r="D95" s="1115"/>
      <c r="E95" s="1115"/>
      <c r="F95" s="1115"/>
      <c r="G95" s="1115"/>
      <c r="H95" s="1115"/>
      <c r="I95" s="1115"/>
      <c r="J95" s="1115"/>
      <c r="K95" s="1115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72" t="s">
        <v>735</v>
      </c>
      <c r="B96" s="1173"/>
      <c r="C96" s="1129" t="s">
        <v>733</v>
      </c>
      <c r="D96" s="1130"/>
      <c r="E96" s="1130"/>
      <c r="F96" s="1130"/>
      <c r="G96" s="1130"/>
      <c r="H96" s="1130"/>
      <c r="I96" s="1130"/>
      <c r="J96" s="1131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74"/>
      <c r="B97" s="1175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32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33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34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16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17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18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184" t="s">
        <v>56</v>
      </c>
      <c r="B108" s="1185"/>
      <c r="C108" s="1185"/>
      <c r="D108" s="1185"/>
      <c r="E108" s="1185"/>
      <c r="F108" s="1185"/>
      <c r="G108" s="1186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85" t="s">
        <v>57</v>
      </c>
      <c r="B109" s="1086"/>
      <c r="C109" s="1086"/>
      <c r="D109" s="1086"/>
      <c r="E109" s="1086"/>
      <c r="F109" s="1177"/>
      <c r="G109" s="1178"/>
      <c r="H109" s="54"/>
      <c r="I109" s="54"/>
      <c r="J109" s="54"/>
      <c r="K109" s="54"/>
      <c r="L109" s="54"/>
      <c r="M109" s="6"/>
    </row>
    <row r="110" spans="1:13" ht="15" hidden="1">
      <c r="A110" s="1085" t="s">
        <v>58</v>
      </c>
      <c r="B110" s="1086"/>
      <c r="C110" s="1086"/>
      <c r="D110" s="1086"/>
      <c r="E110" s="1086"/>
      <c r="F110" s="1177"/>
      <c r="G110" s="1178"/>
      <c r="H110" s="54"/>
      <c r="I110" s="54"/>
      <c r="J110" s="54"/>
      <c r="K110" s="54"/>
      <c r="L110" s="54"/>
      <c r="M110" s="6"/>
    </row>
    <row r="111" spans="1:13" ht="15" hidden="1">
      <c r="A111" s="1085" t="s">
        <v>59</v>
      </c>
      <c r="B111" s="1086"/>
      <c r="C111" s="1086"/>
      <c r="D111" s="1086"/>
      <c r="E111" s="1086"/>
      <c r="F111" s="1177"/>
      <c r="G111" s="1178"/>
      <c r="H111" s="54"/>
      <c r="I111" s="54"/>
      <c r="J111" s="54"/>
      <c r="K111" s="54"/>
      <c r="L111" s="54"/>
      <c r="M111" s="6"/>
    </row>
    <row r="112" spans="1:13" ht="15" hidden="1">
      <c r="A112" s="1085" t="s">
        <v>60</v>
      </c>
      <c r="B112" s="1086"/>
      <c r="C112" s="1086"/>
      <c r="D112" s="1086"/>
      <c r="E112" s="1086"/>
      <c r="F112" s="1135"/>
      <c r="G112" s="1136"/>
      <c r="H112" s="54"/>
      <c r="I112" s="54"/>
      <c r="J112" s="54"/>
      <c r="K112" s="54"/>
      <c r="L112" s="54"/>
      <c r="M112" s="6"/>
    </row>
    <row r="113" spans="1:13" ht="15" hidden="1">
      <c r="A113" s="1085" t="s">
        <v>61</v>
      </c>
      <c r="B113" s="1086"/>
      <c r="C113" s="1086"/>
      <c r="D113" s="1086"/>
      <c r="E113" s="1086"/>
      <c r="F113" s="1135"/>
      <c r="G113" s="1136"/>
      <c r="H113" s="54"/>
      <c r="I113" s="54"/>
      <c r="J113" s="54"/>
      <c r="K113" s="54"/>
      <c r="L113" s="54"/>
      <c r="M113" s="6"/>
    </row>
    <row r="114" spans="1:13" ht="15" hidden="1">
      <c r="A114" s="1090" t="s">
        <v>62</v>
      </c>
      <c r="B114" s="1091"/>
      <c r="C114" s="1091"/>
      <c r="D114" s="1091"/>
      <c r="E114" s="1091"/>
      <c r="F114" s="1122">
        <f>SUM(F112+F113)</f>
        <v>0</v>
      </c>
      <c r="G114" s="1123"/>
      <c r="H114" s="47"/>
      <c r="I114" s="47"/>
      <c r="J114" s="47"/>
      <c r="K114" s="47"/>
      <c r="L114" s="47"/>
      <c r="M114" s="6"/>
    </row>
    <row r="115" spans="1:13" ht="15" hidden="1">
      <c r="A115" s="1085" t="s">
        <v>63</v>
      </c>
      <c r="B115" s="1086"/>
      <c r="C115" s="1086"/>
      <c r="D115" s="1086"/>
      <c r="E115" s="1086"/>
      <c r="F115" s="1135"/>
      <c r="G115" s="1136"/>
      <c r="H115" s="54"/>
      <c r="I115" s="54"/>
      <c r="J115" s="54"/>
      <c r="K115" s="54"/>
      <c r="L115" s="54"/>
      <c r="M115" s="6"/>
    </row>
    <row r="116" spans="1:13" ht="15" hidden="1">
      <c r="A116" s="1085" t="s">
        <v>64</v>
      </c>
      <c r="B116" s="1086"/>
      <c r="C116" s="1086"/>
      <c r="D116" s="1086"/>
      <c r="E116" s="1086"/>
      <c r="F116" s="1135"/>
      <c r="G116" s="1136"/>
      <c r="H116" s="54"/>
      <c r="I116" s="54"/>
      <c r="J116" s="54"/>
      <c r="K116" s="54"/>
      <c r="L116" s="54"/>
      <c r="M116" s="6"/>
    </row>
    <row r="117" spans="1:13" ht="15" hidden="1">
      <c r="A117" s="1085" t="s">
        <v>736</v>
      </c>
      <c r="B117" s="1086"/>
      <c r="C117" s="1086"/>
      <c r="D117" s="1086"/>
      <c r="E117" s="1086"/>
      <c r="F117" s="1135"/>
      <c r="G117" s="1136"/>
      <c r="H117" s="54"/>
      <c r="I117" s="54"/>
      <c r="J117" s="54"/>
      <c r="K117" s="54"/>
      <c r="L117" s="54"/>
      <c r="M117" s="6"/>
    </row>
    <row r="118" spans="1:13" ht="15" hidden="1">
      <c r="A118" s="1085" t="s">
        <v>65</v>
      </c>
      <c r="B118" s="1086"/>
      <c r="C118" s="1086"/>
      <c r="D118" s="1086"/>
      <c r="E118" s="1086"/>
      <c r="F118" s="1135"/>
      <c r="G118" s="1136"/>
      <c r="H118" s="54"/>
      <c r="I118" s="54"/>
      <c r="J118" s="54"/>
      <c r="K118" s="54"/>
      <c r="L118" s="54"/>
      <c r="M118" s="6"/>
    </row>
    <row r="119" spans="1:13" ht="15" hidden="1">
      <c r="A119" s="1090" t="s">
        <v>66</v>
      </c>
      <c r="B119" s="1091"/>
      <c r="C119" s="1091"/>
      <c r="D119" s="1091"/>
      <c r="E119" s="1091"/>
      <c r="F119" s="1122">
        <f>SUM(F115+F116+F117+F118)</f>
        <v>0</v>
      </c>
      <c r="G119" s="1123"/>
      <c r="H119" s="47"/>
      <c r="I119" s="47"/>
      <c r="J119" s="47"/>
      <c r="K119" s="47"/>
      <c r="L119" s="47"/>
      <c r="M119" s="6"/>
    </row>
    <row r="120" spans="1:13" ht="15.75" hidden="1" thickBot="1">
      <c r="A120" s="1088" t="s">
        <v>67</v>
      </c>
      <c r="B120" s="1089"/>
      <c r="C120" s="1089"/>
      <c r="D120" s="1089"/>
      <c r="E120" s="1089"/>
      <c r="F120" s="1182"/>
      <c r="G120" s="1183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79"/>
      <c r="B122" s="1180"/>
      <c r="C122" s="1180"/>
      <c r="D122" s="1180"/>
      <c r="E122" s="1180"/>
      <c r="F122" s="1181"/>
      <c r="G122" s="1167"/>
      <c r="H122" s="1168"/>
      <c r="I122" s="1168"/>
      <c r="J122" s="1169"/>
    </row>
    <row r="123" spans="1:10" ht="15.75" hidden="1" thickBot="1">
      <c r="A123" s="1119" t="s">
        <v>68</v>
      </c>
      <c r="B123" s="1120"/>
      <c r="C123" s="1120"/>
      <c r="D123" s="1120"/>
      <c r="E123" s="1120"/>
      <c r="F123" s="1121"/>
      <c r="G123" s="1119" t="s">
        <v>69</v>
      </c>
      <c r="H123" s="1120"/>
      <c r="I123" s="1120"/>
      <c r="J123" s="1121"/>
    </row>
    <row r="124" spans="1:10" ht="15.75" hidden="1" thickBot="1">
      <c r="A124" s="86" t="s">
        <v>70</v>
      </c>
      <c r="B124" s="1083"/>
      <c r="C124" s="1083"/>
      <c r="D124" s="1083"/>
      <c r="E124" s="1083"/>
      <c r="F124" s="1083"/>
      <c r="G124" s="1083"/>
      <c r="H124" s="1083"/>
      <c r="I124" s="1083"/>
      <c r="J124" s="1092"/>
    </row>
    <row r="125" spans="1:10" ht="15" hidden="1">
      <c r="A125" s="1093"/>
      <c r="B125" s="1094"/>
      <c r="C125" s="1094"/>
      <c r="D125" s="1094"/>
      <c r="E125" s="1094"/>
      <c r="F125" s="1095"/>
      <c r="G125" s="1093"/>
      <c r="H125" s="1094"/>
      <c r="I125" s="1094"/>
      <c r="J125" s="1095"/>
    </row>
    <row r="126" spans="1:10" ht="15.75" hidden="1" thickBot="1">
      <c r="A126" s="1104" t="s">
        <v>71</v>
      </c>
      <c r="B126" s="1105"/>
      <c r="C126" s="1105"/>
      <c r="D126" s="1105"/>
      <c r="E126" s="1105"/>
      <c r="F126" s="1106"/>
      <c r="G126" s="1104" t="s">
        <v>72</v>
      </c>
      <c r="H126" s="1105"/>
      <c r="I126" s="1105"/>
      <c r="J126" s="1106"/>
    </row>
    <row r="127" spans="1:10" ht="15" hidden="1">
      <c r="A127" s="1112" t="s">
        <v>73</v>
      </c>
      <c r="B127" s="1112"/>
      <c r="C127" s="1112"/>
      <c r="D127" s="1112"/>
      <c r="E127" s="1112"/>
      <c r="F127" s="1112"/>
      <c r="G127" s="1112"/>
      <c r="H127" s="1112"/>
      <c r="I127" s="1112"/>
      <c r="J127" s="1112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07" t="s">
        <v>837</v>
      </c>
      <c r="C129" s="1107"/>
      <c r="D129" s="1107"/>
      <c r="E129" s="1107"/>
      <c r="F129" s="1107"/>
      <c r="G129" s="1107"/>
      <c r="H129" s="1107"/>
    </row>
    <row r="131" spans="1:12" ht="15.75">
      <c r="A131" s="193" t="s">
        <v>803</v>
      </c>
      <c r="B131" s="759" t="s">
        <v>847</v>
      </c>
      <c r="D131" s="1109" t="s">
        <v>805</v>
      </c>
      <c r="E131" s="1109"/>
      <c r="F131" s="1109"/>
      <c r="G131" s="1083" t="s">
        <v>838</v>
      </c>
      <c r="H131" s="1083"/>
      <c r="I131" s="1083"/>
      <c r="J131" s="1083"/>
      <c r="K131" s="1083"/>
      <c r="L131" s="1083"/>
    </row>
    <row r="132" spans="15:18" ht="15">
      <c r="O132" s="1170"/>
      <c r="P132" s="1170"/>
      <c r="Q132" s="1170"/>
      <c r="R132" s="1170"/>
    </row>
    <row r="133" spans="1:18" ht="15.75">
      <c r="A133" s="193" t="s">
        <v>804</v>
      </c>
      <c r="B133" s="1108" t="s">
        <v>839</v>
      </c>
      <c r="C133" s="1108"/>
      <c r="D133" s="1108"/>
      <c r="E133" s="1108"/>
      <c r="O133" s="1170"/>
      <c r="P133" s="1170"/>
      <c r="Q133" s="1170"/>
      <c r="R133" s="1170"/>
    </row>
    <row r="134" spans="15:18" ht="15">
      <c r="O134" s="1170"/>
      <c r="P134" s="1170"/>
      <c r="Q134" s="1170"/>
      <c r="R134" s="1170"/>
    </row>
    <row r="135" spans="1:8" ht="15.75">
      <c r="A135" s="193" t="s">
        <v>806</v>
      </c>
      <c r="B135" s="1083" t="s">
        <v>840</v>
      </c>
      <c r="C135" s="1083"/>
      <c r="D135" s="1083"/>
      <c r="E135" s="1083"/>
      <c r="F135" s="1083"/>
      <c r="G135" s="1083"/>
      <c r="H135" s="1083"/>
    </row>
  </sheetData>
  <sheetProtection sheet="1" objects="1" scenarios="1"/>
  <mergeCells count="97">
    <mergeCell ref="F120:G120"/>
    <mergeCell ref="A108:G108"/>
    <mergeCell ref="F115:G115"/>
    <mergeCell ref="F116:G116"/>
    <mergeCell ref="A118:E118"/>
    <mergeCell ref="F118:G118"/>
    <mergeCell ref="A115:E115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7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813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89" t="s">
        <v>1</v>
      </c>
      <c r="B11" s="760" t="s">
        <v>2</v>
      </c>
      <c r="C11" s="761" t="s">
        <v>724</v>
      </c>
      <c r="D11" s="1691" t="s">
        <v>3</v>
      </c>
      <c r="E11" s="807"/>
      <c r="F11" s="1693" t="s">
        <v>725</v>
      </c>
      <c r="G11" s="1694"/>
      <c r="H11" s="1694"/>
      <c r="I11" s="1695"/>
      <c r="J11" s="769" t="s">
        <v>4</v>
      </c>
      <c r="K11" s="770" t="s">
        <v>5</v>
      </c>
      <c r="L11" s="1699" t="s">
        <v>6</v>
      </c>
      <c r="N11" s="1170"/>
      <c r="O11" s="1170"/>
      <c r="P11" s="1170"/>
      <c r="Q11" s="1170"/>
    </row>
    <row r="12" spans="1:12" ht="15.75" customHeight="1" thickBot="1">
      <c r="A12" s="1690"/>
      <c r="B12" s="762" t="s">
        <v>7</v>
      </c>
      <c r="C12" s="763" t="s">
        <v>8</v>
      </c>
      <c r="D12" s="1692"/>
      <c r="E12" s="807"/>
      <c r="F12" s="1696"/>
      <c r="G12" s="1697"/>
      <c r="H12" s="1697"/>
      <c r="I12" s="1698"/>
      <c r="J12" s="771" t="s">
        <v>9</v>
      </c>
      <c r="K12" s="772" t="s">
        <v>10</v>
      </c>
      <c r="L12" s="1700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Enero!J13+Febrero!J13+Marzo!J13+Abril!J13+Mayo!J13+Junio!J13+Julio!J13+Agosto!J13+Septiembre!J13+Octubre!J13+Noviembre!J13+Diciembre!J13</f>
        <v>780</v>
      </c>
      <c r="K13" s="817">
        <f>Enero!K13+Febrero!K13+Marzo!K13+Abril!K13+Mayo!K13+Junio!K13+Julio!K13+Agosto!K13+Septiembre!K13+Octubre!K13+Noviembre!K13+Diciembre!K13</f>
        <v>0</v>
      </c>
      <c r="L13" s="773">
        <f>SUM(K13+J13)</f>
        <v>780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139</v>
      </c>
      <c r="C14" s="812">
        <f>Enero!C14+Febrero!C14+Marzo!C14+Abril!C14+Mayo!C14+Junio!C14+Julio!C14+Agosto!C14+Septiembre!C14+Octubre!C14+Noviembre!C14+Diciembre!C14</f>
        <v>2524</v>
      </c>
      <c r="D14" s="765">
        <f aca="true" t="shared" si="0" ref="D14:D51">SUM(C14+B14)</f>
        <v>2663</v>
      </c>
      <c r="E14" s="807"/>
      <c r="F14" s="1085" t="s">
        <v>12</v>
      </c>
      <c r="G14" s="1086"/>
      <c r="H14" s="1086"/>
      <c r="I14" s="1086"/>
      <c r="J14" s="812">
        <f>Enero!J14+Febrero!J14+Marzo!J14+Abril!J14+Mayo!J14+Junio!J14+Julio!J14+Agosto!J14+Septiembre!J14+Octubre!J14+Noviembre!J14+Diciembre!J14</f>
        <v>1279</v>
      </c>
      <c r="K14" s="812">
        <f>Enero!K14+Febrero!K14+Marzo!K14+Abril!K14+Mayo!K14+Junio!K14+Julio!K14+Agosto!K14+Septiembre!K14+Octubre!K14+Noviembre!K14+Diciembre!K14</f>
        <v>4577</v>
      </c>
      <c r="L14" s="773">
        <f aca="true" t="shared" si="1" ref="L14:L33">SUM(K14+J14)</f>
        <v>5856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194</v>
      </c>
      <c r="C15" s="812">
        <f>Enero!C15+Febrero!C15+Marzo!C15+Abril!C15+Mayo!C15+Junio!C15+Julio!C15+Agosto!C15+Septiembre!C15+Octubre!C15+Noviembre!C15+Diciembre!C15</f>
        <v>1604</v>
      </c>
      <c r="D15" s="765">
        <f t="shared" si="0"/>
        <v>1798</v>
      </c>
      <c r="E15" s="807"/>
      <c r="F15" s="1085" t="s">
        <v>13</v>
      </c>
      <c r="G15" s="1086"/>
      <c r="H15" s="1086"/>
      <c r="I15" s="1086"/>
      <c r="J15" s="812">
        <f>Enero!J15+Febrero!J15+Marzo!J15+Abril!J15+Mayo!J15+Junio!J15+Julio!J15+Agosto!J15+Septiembre!J15+Octubre!J15+Noviembre!J15+Diciembre!J15</f>
        <v>2373</v>
      </c>
      <c r="K15" s="812">
        <f>Enero!K15+Febrero!K15+Marzo!K15+Abril!K15+Mayo!K15+Junio!K15+Julio!K15+Agosto!K15+Septiembre!K15+Octubre!K15+Noviembre!K15+Diciembre!K15</f>
        <v>67</v>
      </c>
      <c r="L15" s="773">
        <f t="shared" si="1"/>
        <v>2440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154</v>
      </c>
      <c r="C16" s="812">
        <f>Enero!C16+Febrero!C16+Marzo!C16+Abril!C16+Mayo!C16+Junio!C16+Julio!C16+Agosto!C16+Septiembre!C16+Octubre!C16+Noviembre!C16+Diciembre!C16</f>
        <v>1383</v>
      </c>
      <c r="D16" s="765">
        <f t="shared" si="0"/>
        <v>1537</v>
      </c>
      <c r="E16" s="807"/>
      <c r="F16" s="1085" t="s">
        <v>14</v>
      </c>
      <c r="G16" s="1086"/>
      <c r="H16" s="1086"/>
      <c r="I16" s="1086"/>
      <c r="J16" s="812">
        <f>Enero!J16+Febrero!J16+Marzo!J16+Abril!J16+Mayo!J16+Junio!J16+Julio!J16+Agosto!J16+Septiembre!J16+Octubre!J16+Noviembre!J16+Diciembre!J16</f>
        <v>0</v>
      </c>
      <c r="K16" s="812">
        <f>Enero!K16+Febrero!K16+Marzo!K16+Abril!K16+Mayo!K16+Junio!K16+Julio!K16+Agosto!K16+Septiembre!K16+Octubre!K16+Noviembre!K16+Diciembre!K16</f>
        <v>0</v>
      </c>
      <c r="L16" s="773">
        <f t="shared" si="1"/>
        <v>0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205</v>
      </c>
      <c r="C17" s="812">
        <f>Enero!C17+Febrero!C17+Marzo!C17+Abril!C17+Mayo!C17+Junio!C17+Julio!C17+Agosto!C17+Septiembre!C17+Octubre!C17+Noviembre!C17+Diciembre!C17</f>
        <v>1137</v>
      </c>
      <c r="D17" s="765">
        <f t="shared" si="0"/>
        <v>1342</v>
      </c>
      <c r="E17" s="807"/>
      <c r="F17" s="1085" t="s">
        <v>15</v>
      </c>
      <c r="G17" s="1086"/>
      <c r="H17" s="1086"/>
      <c r="I17" s="1086"/>
      <c r="J17" s="812">
        <f>Enero!J17+Febrero!J17+Marzo!J17+Abril!J17+Mayo!J17+Junio!J17+Julio!J17+Agosto!J17+Septiembre!J17+Octubre!J17+Noviembre!J17+Diciembre!J17</f>
        <v>0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0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190</v>
      </c>
      <c r="C18" s="812">
        <f>Enero!C18+Febrero!C18+Marzo!C18+Abril!C18+Mayo!C18+Junio!C18+Julio!C18+Agosto!C18+Septiembre!C18+Octubre!C18+Noviembre!C18+Diciembre!C18</f>
        <v>397</v>
      </c>
      <c r="D18" s="765">
        <f t="shared" si="0"/>
        <v>587</v>
      </c>
      <c r="E18" s="807"/>
      <c r="F18" s="1101" t="s">
        <v>16</v>
      </c>
      <c r="G18" s="1102"/>
      <c r="H18" s="1102"/>
      <c r="I18" s="1102"/>
      <c r="J18" s="812">
        <f>Enero!J18+Febrero!J18+Marzo!J18+Abril!J18+Mayo!J18+Junio!J18+Julio!J18+Agosto!J18+Septiembre!J18+Octubre!J18+Noviembre!J18+Diciembre!J18</f>
        <v>232</v>
      </c>
      <c r="K18" s="812">
        <f>Enero!K18+Febrero!K18+Marzo!K18+Abril!K18+Mayo!K18+Junio!K18+Julio!K18+Agosto!K18+Septiembre!K18+Octubre!K18+Noviembre!K18+Diciembre!K18</f>
        <v>162</v>
      </c>
      <c r="L18" s="773">
        <f t="shared" si="1"/>
        <v>394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213</v>
      </c>
      <c r="C19" s="812">
        <f>Enero!C19+Febrero!C19+Marzo!C19+Abril!C19+Mayo!C19+Junio!C19+Julio!C19+Agosto!C19+Septiembre!C19+Octubre!C19+Noviembre!C19+Diciembre!C19</f>
        <v>386</v>
      </c>
      <c r="D19" s="765">
        <f t="shared" si="0"/>
        <v>599</v>
      </c>
      <c r="E19" s="807"/>
      <c r="F19" s="1101" t="s">
        <v>17</v>
      </c>
      <c r="G19" s="1102"/>
      <c r="H19" s="1102"/>
      <c r="I19" s="1103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193</v>
      </c>
      <c r="C21" s="812">
        <f>Enero!C21+Febrero!C21+Marzo!C21+Abril!C21+Mayo!C21+Junio!C21+Julio!C21+Agosto!C21+Septiembre!C21+Octubre!C21+Noviembre!C21+Diciembre!C21</f>
        <v>454</v>
      </c>
      <c r="D21" s="765">
        <f t="shared" si="0"/>
        <v>647</v>
      </c>
      <c r="E21" s="807"/>
      <c r="F21" s="1101" t="s">
        <v>19</v>
      </c>
      <c r="G21" s="1102"/>
      <c r="H21" s="1102"/>
      <c r="I21" s="1103"/>
      <c r="J21" s="812">
        <f>Enero!J21+Febrero!J21+Marzo!J21+Abril!J21+Mayo!J21+Junio!J21+Julio!J21+Agosto!J21+Septiembre!J21+Octubre!J21+Noviembre!J21+Diciembre!J21</f>
        <v>215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215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161</v>
      </c>
      <c r="C22" s="812">
        <f>Enero!C22+Febrero!C22+Marzo!C22+Abril!C22+Mayo!C22+Junio!C22+Julio!C22+Agosto!C22+Septiembre!C22+Octubre!C22+Noviembre!C22+Diciembre!C22</f>
        <v>159</v>
      </c>
      <c r="D22" s="765">
        <f t="shared" si="0"/>
        <v>320</v>
      </c>
      <c r="E22" s="807"/>
      <c r="F22" s="1101" t="s">
        <v>20</v>
      </c>
      <c r="G22" s="1102"/>
      <c r="H22" s="1102"/>
      <c r="I22" s="1103"/>
      <c r="J22" s="812">
        <f>Enero!J22+Febrero!J22+Marzo!J22+Abril!J22+Mayo!J22+Junio!J22+Julio!J22+Agosto!J22+Septiembre!J22+Octubre!J22+Noviembre!J22+Diciembre!J22</f>
        <v>1177</v>
      </c>
      <c r="K22" s="812">
        <f>Enero!K22+Febrero!K22+Marzo!K22+Abril!K22+Mayo!K22+Junio!K22+Julio!K22+Agosto!K22+Septiembre!K22+Octubre!K22+Noviembre!K22+Diciembre!K22</f>
        <v>480</v>
      </c>
      <c r="L22" s="773">
        <f t="shared" si="1"/>
        <v>1657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9</v>
      </c>
      <c r="C23" s="812">
        <f>Enero!C23+Febrero!C23+Marzo!C23+Abril!C23+Mayo!C23+Junio!C23+Julio!C23+Agosto!C23+Septiembre!C23+Octubre!C23+Noviembre!C23+Diciembre!C23</f>
        <v>246</v>
      </c>
      <c r="D23" s="765">
        <f t="shared" si="0"/>
        <v>255</v>
      </c>
      <c r="E23" s="807"/>
      <c r="F23" s="1101" t="s">
        <v>21</v>
      </c>
      <c r="G23" s="1102"/>
      <c r="H23" s="1102"/>
      <c r="I23" s="1103"/>
      <c r="J23" s="812">
        <f>Enero!J23+Febrero!J23+Marzo!J23+Abril!J23+Mayo!J23+Junio!J23+Julio!J23+Agosto!J23+Septiembre!J23+Octubre!J23+Noviembre!J23+Diciembre!J23</f>
        <v>113</v>
      </c>
      <c r="K23" s="812">
        <f>Enero!K23+Febrero!K23+Marzo!K23+Abril!K23+Mayo!K23+Junio!K23+Julio!K23+Agosto!K23+Septiembre!K23+Octubre!K23+Noviembre!K23+Diciembre!K23</f>
        <v>25</v>
      </c>
      <c r="L23" s="773">
        <f t="shared" si="1"/>
        <v>138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58</v>
      </c>
      <c r="C24" s="812">
        <f>Enero!C24+Febrero!C24+Marzo!C24+Abril!C24+Mayo!C24+Junio!C24+Julio!C24+Agosto!C24+Septiembre!C24+Octubre!C24+Noviembre!C24+Diciembre!C24</f>
        <v>149</v>
      </c>
      <c r="D24" s="765">
        <f t="shared" si="0"/>
        <v>207</v>
      </c>
      <c r="E24" s="807"/>
      <c r="F24" s="1101" t="s">
        <v>22</v>
      </c>
      <c r="G24" s="1102"/>
      <c r="H24" s="1102"/>
      <c r="I24" s="1103"/>
      <c r="J24" s="812">
        <f>Enero!J24+Febrero!J24+Marzo!J24+Abril!J24+Mayo!J24+Junio!J24+Julio!J24+Agosto!J24+Septiembre!J24+Octubre!J24+Noviembre!J24+Diciembre!J24</f>
        <v>0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0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218</v>
      </c>
      <c r="C25" s="812">
        <f>Enero!C25+Febrero!C25+Marzo!C25+Abril!C25+Mayo!C25+Junio!C25+Julio!C25+Agosto!C25+Septiembre!C25+Octubre!C25+Noviembre!C25+Diciembre!C25</f>
        <v>797</v>
      </c>
      <c r="D25" s="765">
        <f t="shared" si="0"/>
        <v>1015</v>
      </c>
      <c r="E25" s="807"/>
      <c r="F25" s="1101" t="s">
        <v>23</v>
      </c>
      <c r="G25" s="1102"/>
      <c r="H25" s="1102"/>
      <c r="I25" s="1103"/>
      <c r="J25" s="812">
        <f>Enero!J25+Febrero!J25+Marzo!J25+Abril!J25+Mayo!J25+Junio!J25+Julio!J25+Agosto!J25+Septiembre!J25+Octubre!J25+Noviembre!J25+Diciembre!J25</f>
        <v>30</v>
      </c>
      <c r="K25" s="812">
        <f>Enero!K25+Febrero!K25+Marzo!K25+Abril!K25+Mayo!K25+Junio!K25+Julio!K25+Agosto!K25+Septiembre!K25+Octubre!K25+Noviembre!K25+Diciembre!K25</f>
        <v>0</v>
      </c>
      <c r="L25" s="773">
        <f t="shared" si="1"/>
        <v>30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63</v>
      </c>
      <c r="C26" s="812">
        <f>Enero!C26+Febrero!C26+Marzo!C26+Abril!C26+Mayo!C26+Junio!C26+Julio!C26+Agosto!C26+Septiembre!C26+Octubre!C26+Noviembre!C26+Diciembre!C26</f>
        <v>309</v>
      </c>
      <c r="D26" s="765">
        <f t="shared" si="0"/>
        <v>372</v>
      </c>
      <c r="E26" s="807"/>
      <c r="F26" s="1101" t="s">
        <v>24</v>
      </c>
      <c r="G26" s="1102"/>
      <c r="H26" s="1102"/>
      <c r="I26" s="1103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45</v>
      </c>
      <c r="C27" s="812">
        <f>Enero!C27+Febrero!C27+Marzo!C27+Abril!C27+Mayo!C27+Junio!C27+Julio!C27+Agosto!C27+Septiembre!C27+Octubre!C27+Noviembre!C27+Diciembre!C27</f>
        <v>99</v>
      </c>
      <c r="D27" s="765">
        <f t="shared" si="0"/>
        <v>144</v>
      </c>
      <c r="E27" s="807"/>
      <c r="F27" s="1101" t="s">
        <v>25</v>
      </c>
      <c r="G27" s="1102"/>
      <c r="H27" s="1102"/>
      <c r="I27" s="1103"/>
      <c r="J27" s="812">
        <f>Enero!J27+Febrero!J27+Marzo!J27+Abril!J27+Mayo!J27+Junio!J27+Julio!J27+Agosto!J27+Septiembre!J27+Octubre!J27+Noviembre!J27+Diciembre!J27</f>
        <v>0</v>
      </c>
      <c r="K27" s="812">
        <f>Enero!K27+Febrero!K27+Marzo!K27+Abril!K27+Mayo!K27+Junio!K27+Julio!K27+Agosto!K27+Septiembre!K27+Octubre!K27+Noviembre!K27+Diciembre!K27</f>
        <v>0</v>
      </c>
      <c r="L27" s="773">
        <f t="shared" si="1"/>
        <v>0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11</v>
      </c>
      <c r="C28" s="812">
        <f>Enero!C28+Febrero!C28+Marzo!C28+Abril!C28+Mayo!C28+Junio!C28+Julio!C28+Agosto!C28+Septiembre!C28+Octubre!C28+Noviembre!C28+Diciembre!C28</f>
        <v>22</v>
      </c>
      <c r="D28" s="765">
        <f t="shared" si="0"/>
        <v>33</v>
      </c>
      <c r="E28" s="807"/>
      <c r="F28" s="1101" t="s">
        <v>26</v>
      </c>
      <c r="G28" s="1102"/>
      <c r="H28" s="1102"/>
      <c r="I28" s="1103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31</v>
      </c>
      <c r="C29" s="812">
        <f>Enero!C29+Febrero!C29+Marzo!C29+Abril!C29+Mayo!C29+Junio!C29+Julio!C29+Agosto!C29+Septiembre!C29+Octubre!C29+Noviembre!C29+Diciembre!C29</f>
        <v>56</v>
      </c>
      <c r="D29" s="765">
        <f t="shared" si="0"/>
        <v>87</v>
      </c>
      <c r="E29" s="807"/>
      <c r="F29" s="1101" t="s">
        <v>27</v>
      </c>
      <c r="G29" s="1102"/>
      <c r="H29" s="1102"/>
      <c r="I29" s="1103"/>
      <c r="J29" s="143"/>
      <c r="K29" s="812">
        <f>Enero!K29+Febrero!K29+Marzo!K29+Abril!K29+Mayo!K29+Junio!K29+Julio!K29+Agosto!K29+Septiembre!K29+Octubre!K29+Noviembre!K29+Diciembre!K29</f>
        <v>306</v>
      </c>
      <c r="L29" s="773">
        <f t="shared" si="1"/>
        <v>306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Enero!J30+Febrero!J30+Marzo!J30+Abril!J30+Mayo!J30+Junio!J30+Julio!J30+Agosto!J30+Septiembre!J30+Octubre!J30+Noviembre!J30+Diciembre!J30</f>
        <v>25</v>
      </c>
      <c r="K30" s="144"/>
      <c r="L30" s="773">
        <f t="shared" si="1"/>
        <v>25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80</v>
      </c>
      <c r="C31" s="812">
        <f>Enero!C31+Febrero!C31+Marzo!C31+Abril!C31+Mayo!C31+Junio!C31+Julio!C31+Agosto!C31+Septiembre!C31+Octubre!C31+Noviembre!C31+Diciembre!C31</f>
        <v>471</v>
      </c>
      <c r="D31" s="765">
        <f t="shared" si="0"/>
        <v>551</v>
      </c>
      <c r="E31" s="807"/>
      <c r="F31" s="1085" t="s">
        <v>29</v>
      </c>
      <c r="G31" s="1086"/>
      <c r="H31" s="1086"/>
      <c r="I31" s="1086"/>
      <c r="J31" s="812">
        <f>Enero!J31+Febrero!J31+Marzo!J31+Abril!J31+Mayo!J31+Junio!J31+Julio!J31+Agosto!J31+Septiembre!J31+Octubre!J31+Noviembre!J31+Diciembre!J31</f>
        <v>25786</v>
      </c>
      <c r="K31" s="812">
        <f>Enero!K31+Febrero!K31+Marzo!K31+Abril!K31+Mayo!K31+Junio!K31+Julio!K31+Agosto!K31+Septiembre!K31+Octubre!K31+Noviembre!K31+Diciembre!K31</f>
        <v>12301</v>
      </c>
      <c r="L31" s="773">
        <f t="shared" si="1"/>
        <v>38087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Enero!J32+Febrero!J32+Marzo!J32+Abril!J32+Mayo!J32+Junio!J32+Julio!J32+Agosto!J32+Septiembre!J32+Octubre!J32+Noviembre!J32+Diciembre!J32</f>
        <v>167</v>
      </c>
      <c r="K32" s="812">
        <f>Enero!K32+Febrero!K32+Marzo!K32+Abril!K32+Mayo!K32+Junio!K32+Julio!K32+Agosto!K32+Septiembre!K32+Octubre!K32+Noviembre!K32+Diciembre!K32</f>
        <v>145</v>
      </c>
      <c r="L32" s="773">
        <f t="shared" si="1"/>
        <v>312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114</v>
      </c>
      <c r="C34" s="812">
        <f>Enero!C34+Febrero!C34+Marzo!C34+Abril!C34+Mayo!C34+Junio!C34+Julio!C34+Agosto!C34+Septiembre!C34+Octubre!C34+Noviembre!C34+Diciembre!C34</f>
        <v>671</v>
      </c>
      <c r="D34" s="765">
        <f t="shared" si="0"/>
        <v>785</v>
      </c>
      <c r="E34" s="809"/>
      <c r="F34" s="1163" t="s">
        <v>76</v>
      </c>
      <c r="G34" s="1164"/>
      <c r="H34" s="1164"/>
      <c r="I34" s="1164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43</v>
      </c>
      <c r="C35" s="812">
        <f>Enero!C35+Febrero!C35+Marzo!C35+Abril!C35+Mayo!C35+Junio!C35+Julio!C35+Agosto!C35+Septiembre!C35+Octubre!C35+Noviembre!C35+Diciembre!C35</f>
        <v>511</v>
      </c>
      <c r="D35" s="765">
        <f t="shared" si="0"/>
        <v>554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1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52</v>
      </c>
      <c r="C36" s="812">
        <f>Enero!C36+Febrero!C36+Marzo!C36+Abril!C36+Mayo!C36+Junio!C36+Julio!C36+Agosto!C36+Septiembre!C36+Octubre!C36+Noviembre!C36+Diciembre!C36</f>
        <v>105</v>
      </c>
      <c r="D36" s="765">
        <f t="shared" si="0"/>
        <v>157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266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230</v>
      </c>
      <c r="C37" s="812">
        <f>Enero!C37+Febrero!C37+Marzo!C37+Abril!C37+Mayo!C37+Junio!C37+Julio!C37+Agosto!C37+Septiembre!C37+Octubre!C37+Noviembre!C37+Diciembre!C37</f>
        <v>251</v>
      </c>
      <c r="D37" s="765">
        <f t="shared" si="0"/>
        <v>481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228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147</v>
      </c>
      <c r="C38" s="812">
        <f>Enero!C38+Febrero!C38+Marzo!C38+Abril!C38+Mayo!C38+Junio!C38+Julio!C38+Agosto!C38+Septiembre!C38+Octubre!C38+Noviembre!C38+Diciembre!C38</f>
        <v>462</v>
      </c>
      <c r="D38" s="765">
        <f t="shared" si="0"/>
        <v>609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0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290</v>
      </c>
      <c r="C39" s="812">
        <f>Enero!C39+Febrero!C39+Marzo!C39+Abril!C39+Mayo!C39+Junio!C39+Julio!C39+Agosto!C39+Septiembre!C39+Octubre!C39+Noviembre!C39+Diciembre!C39</f>
        <v>332</v>
      </c>
      <c r="D39" s="765">
        <f t="shared" si="0"/>
        <v>622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2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358</v>
      </c>
      <c r="C40" s="812">
        <f>Enero!C40+Febrero!C40+Marzo!C40+Abril!C40+Mayo!C40+Junio!C40+Julio!C40+Agosto!C40+Septiembre!C40+Octubre!C40+Noviembre!C40+Diciembre!C40</f>
        <v>216</v>
      </c>
      <c r="D40" s="765">
        <f t="shared" si="0"/>
        <v>574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1489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79</v>
      </c>
      <c r="C41" s="812">
        <f>Enero!C41+Febrero!C41+Marzo!C41+Abril!C41+Mayo!C41+Junio!C41+Julio!C41+Agosto!C41+Septiembre!C41+Octubre!C41+Noviembre!C41+Diciembre!C41</f>
        <v>358</v>
      </c>
      <c r="D41" s="765">
        <f t="shared" si="0"/>
        <v>437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207</v>
      </c>
      <c r="C42" s="812">
        <f>Enero!C42+Febrero!C42+Marzo!C42+Abril!C42+Mayo!C42+Junio!C42+Julio!C42+Agosto!C42+Septiembre!C42+Octubre!C42+Noviembre!C42+Diciembre!C42</f>
        <v>411</v>
      </c>
      <c r="D42" s="765">
        <f t="shared" si="0"/>
        <v>618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113</v>
      </c>
      <c r="C43" s="812">
        <f>Enero!C43+Febrero!C43+Marzo!C43+Abril!C43+Mayo!C43+Junio!C43+Julio!C43+Agosto!C43+Septiembre!C43+Octubre!C43+Noviembre!C43+Diciembre!C43</f>
        <v>58</v>
      </c>
      <c r="D43" s="765">
        <f t="shared" si="0"/>
        <v>171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1168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16</v>
      </c>
      <c r="C44" s="812">
        <f>Enero!C44+Febrero!C44+Marzo!C44+Abril!C44+Mayo!C44+Junio!C44+Julio!C44+Agosto!C44+Septiembre!C44+Octubre!C44+Noviembre!C44+Diciembre!C44</f>
        <v>2</v>
      </c>
      <c r="D44" s="76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75</v>
      </c>
      <c r="C45" s="812">
        <f>Enero!C45+Febrero!C45+Marzo!C45+Abril!C45+Mayo!C45+Junio!C45+Julio!C45+Agosto!C45+Septiembre!C45+Octubre!C45+Noviembre!C45+Diciembre!C45</f>
        <v>516</v>
      </c>
      <c r="D45" s="765">
        <f t="shared" si="0"/>
        <v>591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67</v>
      </c>
      <c r="C47" s="812">
        <f>Enero!C47+Febrero!C47+Marzo!C47+Abril!C47+Mayo!C47+Junio!C47+Julio!C47+Agosto!C47+Septiembre!C47+Octubre!C47+Noviembre!C47+Diciembre!C47</f>
        <v>83</v>
      </c>
      <c r="D47" s="765">
        <f t="shared" si="0"/>
        <v>150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0</v>
      </c>
      <c r="N47" s="1170"/>
      <c r="O47" s="1170"/>
      <c r="P47" s="1170"/>
      <c r="Q47" s="1170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14</v>
      </c>
      <c r="N48" s="1170"/>
      <c r="O48" s="1170"/>
      <c r="P48" s="1170"/>
      <c r="Q48" s="1170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950</v>
      </c>
      <c r="C49" s="812">
        <f>Enero!C49+Febrero!C49+Marzo!C49+Abril!C49+Mayo!C49+Junio!C49+Julio!C49+Agosto!C49+Septiembre!C49+Octubre!C49+Noviembre!C49+Diciembre!C49</f>
        <v>852</v>
      </c>
      <c r="D49" s="765">
        <f t="shared" si="0"/>
        <v>1802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143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122</v>
      </c>
      <c r="C50" s="812">
        <f>Enero!C50+Febrero!C50+Marzo!C50+Abril!C50+Mayo!C50+Junio!C50+Julio!C50+Agosto!C50+Septiembre!C50+Octubre!C50+Noviembre!C50+Diciembre!C50</f>
        <v>504</v>
      </c>
      <c r="D50" s="766">
        <f t="shared" si="0"/>
        <v>626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8</v>
      </c>
    </row>
    <row r="51" spans="1:12" ht="17.25" thickBot="1">
      <c r="A51" s="112" t="s">
        <v>723</v>
      </c>
      <c r="B51" s="113">
        <f>SUM(B13:B50)</f>
        <v>4827</v>
      </c>
      <c r="C51" s="113">
        <f>SUM(C13:C50)</f>
        <v>15525</v>
      </c>
      <c r="D51" s="767">
        <f t="shared" si="0"/>
        <v>20352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01" t="s">
        <v>809</v>
      </c>
      <c r="C52" s="1702"/>
      <c r="D52" s="812">
        <f>Enero!D52+Febrero!D52+Marzo!D52+Abril!D52+Mayo!D52+Junio!D52+Julio!D52+Agosto!D52+Septiembre!D52+Octubre!D52+Noviembre!D52+Diciembre!D52</f>
        <v>15311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189</v>
      </c>
    </row>
    <row r="53" spans="1:12" ht="16.5">
      <c r="A53" s="50" t="s">
        <v>42</v>
      </c>
      <c r="B53" s="51"/>
      <c r="C53" s="52"/>
      <c r="D53" s="1703">
        <f>SUM(D52+D51)</f>
        <v>35663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13</v>
      </c>
    </row>
    <row r="54" spans="1:12" ht="17.25" thickBot="1">
      <c r="A54" s="48" t="s">
        <v>43</v>
      </c>
      <c r="B54" s="49"/>
      <c r="C54" s="53" t="s">
        <v>44</v>
      </c>
      <c r="D54" s="1704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2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05" t="s">
        <v>1</v>
      </c>
      <c r="B64" s="1707" t="s">
        <v>46</v>
      </c>
      <c r="C64" s="775"/>
      <c r="D64" s="1716" t="s">
        <v>795</v>
      </c>
      <c r="E64" s="1716"/>
      <c r="F64" s="1717"/>
      <c r="G64" s="1718" t="s">
        <v>798</v>
      </c>
      <c r="H64" s="1720" t="s">
        <v>827</v>
      </c>
      <c r="I64" s="1709" t="s">
        <v>78</v>
      </c>
      <c r="J64" s="1709" t="s">
        <v>79</v>
      </c>
      <c r="K64" s="1709" t="s">
        <v>80</v>
      </c>
      <c r="L64" s="1711" t="s">
        <v>829</v>
      </c>
    </row>
    <row r="65" spans="1:20" ht="33.75" customHeight="1" thickBot="1">
      <c r="A65" s="1706"/>
      <c r="B65" s="1708"/>
      <c r="C65" s="776" t="s">
        <v>47</v>
      </c>
      <c r="D65" s="777" t="s">
        <v>796</v>
      </c>
      <c r="E65" s="777" t="s">
        <v>797</v>
      </c>
      <c r="F65" s="778" t="s">
        <v>48</v>
      </c>
      <c r="G65" s="1719"/>
      <c r="H65" s="1721"/>
      <c r="I65" s="1710"/>
      <c r="J65" s="1710"/>
      <c r="K65" s="1710"/>
      <c r="L65" s="1712"/>
      <c r="N65" t="s">
        <v>826</v>
      </c>
      <c r="S65" s="1030" t="s">
        <v>825</v>
      </c>
      <c r="T65">
        <f>COUNTIF(T66:T77,"&gt;0")</f>
        <v>2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59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265</v>
      </c>
      <c r="C67" s="820">
        <f>Enero!C67+Febrero!C67+Marzo!C67+Abril!C67+Mayo!C67+Junio!C67+Julio!C67+Agosto!C67+Septiembre!C67+Octubre!C67+Noviembre!C67+Diciembre!C67</f>
        <v>202</v>
      </c>
      <c r="D67" s="821">
        <f>Enero!D67+Febrero!D67+Marzo!D67+Abril!D67+Mayo!D67+Junio!D67+Julio!D67+Agosto!D67+Septiembre!D67+Octubre!D67+Noviembre!D67+Diciembre!D67</f>
        <v>0</v>
      </c>
      <c r="E67" s="822">
        <f>Enero!E67+Febrero!E67+Marzo!E67+Abril!E67+Mayo!E67+Junio!E67+Julio!E67+Agosto!E67+Septiembre!E67+Octubre!E67+Noviembre!E67+Diciembre!E67</f>
        <v>0</v>
      </c>
      <c r="F67" s="780">
        <f aca="true" t="shared" si="2" ref="F67:F85">E67+D67+C67</f>
        <v>202</v>
      </c>
      <c r="G67" s="159">
        <f>Enero!G67+Febrero!G67+Marzo!G67+Abril!G67+Mayo!G67+Junio!G67+Julio!G67+Agosto!G67+Septiembre!G67+Octubre!G67+Noviembre!G67+Diciembre!G67</f>
        <v>733</v>
      </c>
      <c r="H67" s="159">
        <f>_xlfn.IFERROR((Enero!H67+Febrero!H67+Marzo!H67+Abril!H67+Mayo!H67+Junio!H67+Julio!H67+Agosto!H67+Septiembre!H67+Octubre!H67+Noviembre!H67+Diciembre!H67)/$T$65,0)</f>
        <v>22</v>
      </c>
      <c r="I67" s="1053">
        <f aca="true" t="shared" si="3" ref="I67:I85">SUM(H67*$N$66)</f>
        <v>1298</v>
      </c>
      <c r="J67" s="1054">
        <f aca="true" t="shared" si="4" ref="J67:J85">_xlfn.IFERROR(SUM(G67/(I67))*100,0)</f>
        <v>56.47149460708783</v>
      </c>
      <c r="K67" s="1055">
        <f aca="true" t="shared" si="5" ref="K67:K86">_xlfn.IFERROR(SUM(G67/F67),0)</f>
        <v>3.628712871287129</v>
      </c>
      <c r="L67" s="58">
        <f>_xlfn.IFERROR((Enero!L67+Febrero!L67+Marzo!L67+Abril!L67+Mayo!L67+Junio!L67+Julio!L67+Agosto!L67+Septiembre!L67+Octubre!L67+Noviembre!L67+Diciembre!L67)/$T$65,0)</f>
        <v>6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502</v>
      </c>
      <c r="C68" s="820">
        <f>Enero!C68+Febrero!C68+Marzo!C68+Abril!C68+Mayo!C68+Junio!C68+Julio!C68+Agosto!C68+Septiembre!C68+Octubre!C68+Noviembre!C68+Diciembre!C68</f>
        <v>385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0</v>
      </c>
      <c r="F68" s="780">
        <f t="shared" si="2"/>
        <v>385</v>
      </c>
      <c r="G68" s="159">
        <f>Enero!G68+Febrero!G68+Marzo!G68+Abril!G68+Mayo!G68+Junio!G68+Julio!G68+Agosto!G68+Septiembre!G68+Octubre!G68+Noviembre!G68+Diciembre!G68</f>
        <v>1077</v>
      </c>
      <c r="H68" s="159">
        <f>_xlfn.IFERROR((Enero!H68+Febrero!H68+Marzo!H68+Abril!H68+Mayo!H68+Junio!H68+Julio!H68+Agosto!H68+Septiembre!H68+Octubre!H68+Noviembre!H68+Diciembre!H68)/$T$65,0)</f>
        <v>20</v>
      </c>
      <c r="I68" s="1053">
        <f t="shared" si="3"/>
        <v>1180</v>
      </c>
      <c r="J68" s="1054">
        <f t="shared" si="4"/>
        <v>91.27118644067797</v>
      </c>
      <c r="K68" s="1055">
        <f t="shared" si="5"/>
        <v>2.7974025974025976</v>
      </c>
      <c r="L68" s="58">
        <f>_xlfn.IFERROR((Enero!L68+Febrero!L68+Marzo!L68+Abril!L68+Mayo!L68+Junio!L68+Julio!L68+Agosto!L68+Septiembre!L68+Octubre!L68+Noviembre!L68+Diciembre!L68)/$T$65,0)</f>
        <v>15.5</v>
      </c>
      <c r="N68" s="1215" t="s">
        <v>830</v>
      </c>
      <c r="O68" s="1216"/>
      <c r="P68" s="1217"/>
      <c r="Q68" s="1197" t="s">
        <v>834</v>
      </c>
      <c r="R68" s="1198"/>
      <c r="S68" s="1199"/>
      <c r="T68" s="1061">
        <f>Marzo!$N$66</f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0</v>
      </c>
      <c r="C69" s="820">
        <f>Enero!C69+Febrero!C69+Marzo!C69+Abril!C69+Mayo!C69+Junio!C69+Julio!C69+Agosto!C69+Septiembre!C69+Octubre!C69+Noviembre!C69+Diciembre!C69</f>
        <v>117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117</v>
      </c>
      <c r="G69" s="159">
        <f>Enero!G69+Febrero!G69+Marzo!G69+Abril!G69+Mayo!G69+Junio!G69+Julio!G69+Agosto!G69+Septiembre!G69+Octubre!G69+Noviembre!G69+Diciembre!G69</f>
        <v>306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826</v>
      </c>
      <c r="J69" s="1054">
        <f t="shared" si="4"/>
        <v>37.04600484261501</v>
      </c>
      <c r="K69" s="1055">
        <f t="shared" si="5"/>
        <v>2.6153846153846154</v>
      </c>
      <c r="L69" s="58">
        <f>_xlfn.IFERROR((Enero!L69+Febrero!L69+Marzo!L69+Abril!L69+Mayo!L69+Junio!L69+Julio!L69+Agosto!L69+Septiembre!L69+Octubre!L69+Noviembre!L69+Diciembre!L69)/$T$65,0)</f>
        <v>7.5</v>
      </c>
      <c r="N69" s="1218"/>
      <c r="O69" s="1219"/>
      <c r="P69" s="1220"/>
      <c r="Q69" s="1200"/>
      <c r="R69" s="1201"/>
      <c r="S69" s="1202"/>
      <c r="T69" s="1061">
        <f>Abril!$N$66</f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626</v>
      </c>
      <c r="C70" s="820">
        <f>Enero!C70+Febrero!C70+Marzo!C70+Abril!C70+Mayo!C70+Junio!C70+Julio!C70+Agosto!C70+Septiembre!C70+Octubre!C70+Noviembre!C70+Diciembre!C70</f>
        <v>381</v>
      </c>
      <c r="D70" s="821">
        <f>Enero!D70+Febrero!D70+Marzo!D70+Abril!D70+Mayo!D70+Junio!D70+Julio!D70+Agosto!D70+Septiembre!D70+Octubre!D70+Noviembre!D70+Diciembre!D70</f>
        <v>5</v>
      </c>
      <c r="E70" s="822">
        <f>Enero!E70+Febrero!E70+Marzo!E70+Abril!E70+Mayo!E70+Junio!E70+Julio!E70+Agosto!E70+Septiembre!E70+Octubre!E70+Noviembre!E70+Diciembre!E70</f>
        <v>31</v>
      </c>
      <c r="F70" s="780">
        <f t="shared" si="2"/>
        <v>417</v>
      </c>
      <c r="G70" s="159">
        <f>Enero!G70+Febrero!G70+Marzo!G70+Abril!G70+Mayo!G70+Junio!G70+Julio!G70+Agosto!G70+Septiembre!G70+Octubre!G70+Noviembre!G70+Diciembre!G70</f>
        <v>1695</v>
      </c>
      <c r="H70" s="159">
        <f>_xlfn.IFERROR((Enero!H70+Febrero!H70+Marzo!H70+Abril!H70+Mayo!H70+Junio!H70+Julio!H70+Agosto!H70+Septiembre!H70+Octubre!H70+Noviembre!H70+Diciembre!H70)/$T$65,0)</f>
        <v>26</v>
      </c>
      <c r="I70" s="1053">
        <f t="shared" si="3"/>
        <v>1534</v>
      </c>
      <c r="J70" s="1054">
        <f t="shared" si="4"/>
        <v>110.49543676662321</v>
      </c>
      <c r="K70" s="1055">
        <f t="shared" si="5"/>
        <v>4.0647482014388485</v>
      </c>
      <c r="L70" s="58">
        <f>_xlfn.IFERROR((Enero!L70+Febrero!L70+Marzo!L70+Abril!L70+Mayo!L70+Junio!L70+Julio!L70+Agosto!L70+Septiembre!L70+Octubre!L70+Noviembre!L70+Diciembre!L70)/$T$65,0)</f>
        <v>19.5</v>
      </c>
      <c r="N70" s="1218"/>
      <c r="O70" s="1219"/>
      <c r="P70" s="1220"/>
      <c r="Q70" s="1200"/>
      <c r="R70" s="1201"/>
      <c r="S70" s="1202"/>
      <c r="T70" s="1061">
        <f>Mayo!$N$66</f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21"/>
      <c r="O71" s="1222"/>
      <c r="P71" s="1223"/>
      <c r="Q71" s="1203"/>
      <c r="R71" s="1204"/>
      <c r="S71" s="1205"/>
      <c r="T71" s="1061">
        <f>Junio!$N$66</f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0</v>
      </c>
      <c r="C73" s="820">
        <f>Enero!C73+Febrero!C73+Marzo!C73+Abril!C73+Mayo!C73+Junio!C73+Julio!C73+Agosto!C73+Septiembre!C73+Octubre!C73+Noviembre!C73+Diciembre!C73</f>
        <v>1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1</v>
      </c>
      <c r="G73" s="159">
        <f>Enero!G73+Febrero!G73+Marzo!G73+Abril!G73+Mayo!G73+Junio!G73+Julio!G73+Agosto!G73+Septiembre!G73+Octubre!G73+Noviembre!G73+Diciembre!G73</f>
        <v>6</v>
      </c>
      <c r="H73" s="159">
        <f>_xlfn.IFERROR((Enero!H73+Febrero!H73+Marzo!H73+Abril!H73+Mayo!H73+Junio!H73+Julio!H73+Agosto!H73+Septiembre!H73+Octubre!H73+Noviembre!H73+Diciembre!H73)/$T$65,0)</f>
        <v>0</v>
      </c>
      <c r="I73" s="1053">
        <f t="shared" si="3"/>
        <v>0</v>
      </c>
      <c r="J73" s="1054">
        <f t="shared" si="4"/>
        <v>0</v>
      </c>
      <c r="K73" s="1055">
        <f t="shared" si="5"/>
        <v>6</v>
      </c>
      <c r="L73" s="58">
        <f>_xlfn.IFERROR((Enero!L73+Febrero!L73+Marzo!L73+Abril!L73+Mayo!L73+Junio!L73+Julio!L73+Agosto!L73+Septiembre!L73+Octubre!L73+Noviembre!L73+Diciembre!L73)/$T$65,0)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282</v>
      </c>
      <c r="C76" s="820">
        <f>Enero!C76+Febrero!C76+Marzo!C76+Abril!C76+Mayo!C76+Junio!C76+Julio!C76+Agosto!C76+Septiembre!C76+Octubre!C76+Noviembre!C76+Diciembre!C76</f>
        <v>265</v>
      </c>
      <c r="D76" s="821">
        <f>Enero!D76+Febrero!D76+Marzo!D76+Abril!D76+Mayo!D76+Junio!D76+Julio!D76+Agosto!D76+Septiembre!D76+Octubre!D76+Noviembre!D76+Diciembre!D76</f>
        <v>1</v>
      </c>
      <c r="E76" s="822">
        <f>Enero!E76+Febrero!E76+Marzo!E76+Abril!E76+Mayo!E76+Junio!E76+Julio!E76+Agosto!E76+Septiembre!E76+Octubre!E76+Noviembre!E76+Diciembre!E76</f>
        <v>1</v>
      </c>
      <c r="F76" s="780">
        <f t="shared" si="2"/>
        <v>267</v>
      </c>
      <c r="G76" s="159">
        <f>Enero!G76+Febrero!G76+Marzo!G76+Abril!G76+Mayo!G76+Junio!G76+Julio!G76+Agosto!G76+Septiembre!G76+Octubre!G76+Noviembre!G76+Diciembre!G76</f>
        <v>1018</v>
      </c>
      <c r="H76" s="159">
        <f>_xlfn.IFERROR((Enero!H76+Febrero!H76+Marzo!H76+Abril!H76+Mayo!H76+Junio!H76+Julio!H76+Agosto!H76+Septiembre!H76+Octubre!H76+Noviembre!H76+Diciembre!H76)/$T$65,0)</f>
        <v>11</v>
      </c>
      <c r="I76" s="1053">
        <f t="shared" si="3"/>
        <v>649</v>
      </c>
      <c r="J76" s="1054">
        <f t="shared" si="4"/>
        <v>156.85670261941448</v>
      </c>
      <c r="K76" s="1055">
        <f t="shared" si="5"/>
        <v>3.8127340823970037</v>
      </c>
      <c r="L76" s="58">
        <f>_xlfn.IFERROR((Enero!L76+Febrero!L76+Marzo!L76+Abril!L76+Mayo!L76+Junio!L76+Julio!L76+Agosto!L76+Septiembre!L76+Octubre!L76+Noviembre!L76+Diciembre!L76)/$T$65,0)</f>
        <v>8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0</v>
      </c>
      <c r="C77" s="820">
        <f>Enero!C77+Febrero!C77+Marzo!C77+Abril!C77+Mayo!C77+Junio!C77+Julio!C77+Agosto!C77+Septiembre!C77+Octubre!C77+Noviembre!C77+Diciembre!C77</f>
        <v>0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0</v>
      </c>
      <c r="G77" s="159">
        <f>Enero!G77+Febrero!G77+Marzo!G77+Abril!G77+Mayo!G77+Junio!G77+Julio!G77+Agosto!G77+Septiembre!G77+Octubre!G77+Noviembre!G77+Diciembre!G77</f>
        <v>0</v>
      </c>
      <c r="H77" s="159">
        <f>_xlfn.IFERROR((Enero!H77+Febrero!H77+Marzo!H77+Abril!H77+Mayo!H77+Junio!H77+Julio!H77+Agosto!H77+Septiembre!H77+Octubre!H77+Noviembre!H77+Diciembre!H77)/$T$65,0)</f>
        <v>0</v>
      </c>
      <c r="I77" s="1053">
        <f t="shared" si="3"/>
        <v>0</v>
      </c>
      <c r="J77" s="1054">
        <f t="shared" si="4"/>
        <v>0</v>
      </c>
      <c r="K77" s="1055">
        <f t="shared" si="5"/>
        <v>0</v>
      </c>
      <c r="L77" s="58">
        <f>_xlfn.IFERROR((Enero!L77+Febrero!L77+Marzo!L77+Abril!L77+Mayo!L77+Junio!L77+Julio!L77+Agosto!L77+Septiembre!L77+Octubre!L77+Noviembre!L77+Diciembre!L77)/$T$65,0)</f>
        <v>0</v>
      </c>
      <c r="N77" s="1218"/>
      <c r="O77" s="1219"/>
      <c r="P77" s="122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0</v>
      </c>
      <c r="C78" s="820">
        <f>Enero!C78+Febrero!C78+Marzo!C78+Abril!C78+Mayo!C78+Junio!C78+Julio!C78+Agosto!C78+Septiembre!C78+Octubre!C78+Noviembre!C78+Diciembre!C78</f>
        <v>4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4</v>
      </c>
      <c r="G78" s="159">
        <f>Enero!G78+Febrero!G78+Marzo!G78+Abril!G78+Mayo!G78+Junio!G78+Julio!G78+Agosto!G78+Septiembre!G78+Octubre!G78+Noviembre!G78+Diciembre!G78</f>
        <v>16</v>
      </c>
      <c r="H78" s="159">
        <f>_xlfn.IFERROR((Enero!H78+Febrero!H78+Marzo!H78+Abril!H78+Mayo!H78+Junio!H78+Julio!H78+Agosto!H78+Septiembre!H78+Octubre!H78+Noviembre!H78+Diciembre!H78)/$T$65,0)</f>
        <v>3</v>
      </c>
      <c r="I78" s="1053">
        <f t="shared" si="3"/>
        <v>177</v>
      </c>
      <c r="J78" s="1054">
        <f t="shared" si="4"/>
        <v>9.03954802259887</v>
      </c>
      <c r="K78" s="1055">
        <f t="shared" si="5"/>
        <v>4</v>
      </c>
      <c r="L78" s="58">
        <f>_xlfn.IFERROR((Enero!L78+Febrero!L78+Marzo!L78+Abril!L78+Mayo!L78+Junio!L78+Julio!L78+Agosto!L78+Septiembre!L78+Octubre!L78+Noviembre!L78+Diciembre!L78)/$T$65,0)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0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0</v>
      </c>
      <c r="G79" s="159">
        <f>Enero!G79+Febrero!G79+Marzo!G79+Abril!G79+Mayo!G79+Junio!G79+Julio!G79+Agosto!G79+Septiembre!G79+Octubre!G79+Noviembre!G79+Diciembre!G79</f>
        <v>0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0</v>
      </c>
      <c r="L79" s="58">
        <f>_xlfn.IFERROR((Enero!L79+Febrero!L79+Marzo!L79+Abril!L79+Mayo!L79+Junio!L79+Julio!L79+Agosto!L79+Septiembre!L79+Octubre!L79+Noviembre!L79+Diciembre!L79)/$T$65,0)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0</v>
      </c>
      <c r="C80" s="820">
        <f>Enero!C80+Febrero!C80+Marzo!C80+Abril!C80+Mayo!C80+Junio!C80+Julio!C80+Agosto!C80+Septiembre!C80+Octubre!C80+Noviembre!C80+Diciembre!C80</f>
        <v>2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2</v>
      </c>
      <c r="G80" s="159">
        <f>Enero!G80+Febrero!G80+Marzo!G80+Abril!G80+Mayo!G80+Junio!G80+Julio!G80+Agosto!G80+Septiembre!G80+Octubre!G80+Noviembre!G80+Diciembre!G80</f>
        <v>16</v>
      </c>
      <c r="H80" s="159">
        <f>_xlfn.IFERROR((Enero!H80+Febrero!H80+Marzo!H80+Abril!H80+Mayo!H80+Junio!H80+Julio!H80+Agosto!H80+Septiembre!H80+Octubre!H80+Noviembre!H80+Diciembre!H80)/$T$65,0)</f>
        <v>1</v>
      </c>
      <c r="I80" s="1053">
        <f t="shared" si="3"/>
        <v>59</v>
      </c>
      <c r="J80" s="1054">
        <f t="shared" si="4"/>
        <v>27.11864406779661</v>
      </c>
      <c r="K80" s="1055">
        <f t="shared" si="5"/>
        <v>8</v>
      </c>
      <c r="L80" s="58">
        <f>_xlfn.IFERROR((Enero!L80+Febrero!L80+Marzo!L80+Abril!L80+Mayo!L80+Junio!L80+Julio!L80+Agosto!L80+Septiembre!L80+Octubre!L80+Noviembre!L80+Diciembre!L80)/$T$65,0)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0</v>
      </c>
      <c r="C82" s="820">
        <f>Enero!C82+Febrero!C82+Marzo!C82+Abril!C82+Mayo!C82+Junio!C82+Julio!C82+Agosto!C82+Septiembre!C82+Octubre!C82+Noviembre!C82+Diciembre!C82</f>
        <v>44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44</v>
      </c>
      <c r="G82" s="159">
        <f>Enero!G82+Febrero!G82+Marzo!G82+Abril!G82+Mayo!G82+Junio!G82+Julio!G82+Agosto!G82+Septiembre!G82+Octubre!G82+Noviembre!G82+Diciembre!G82</f>
        <v>469</v>
      </c>
      <c r="H82" s="159">
        <f>_xlfn.IFERROR((Enero!H82+Febrero!H82+Marzo!H82+Abril!H82+Mayo!H82+Junio!H82+Julio!H82+Agosto!H82+Septiembre!H82+Octubre!H82+Noviembre!H82+Diciembre!H82)/$T$65,0)</f>
        <v>8</v>
      </c>
      <c r="I82" s="1053">
        <f t="shared" si="3"/>
        <v>472</v>
      </c>
      <c r="J82" s="1054">
        <f t="shared" si="4"/>
        <v>99.36440677966102</v>
      </c>
      <c r="K82" s="1055">
        <f t="shared" si="5"/>
        <v>10.659090909090908</v>
      </c>
      <c r="L82" s="58">
        <f>_xlfn.IFERROR((Enero!L82+Febrero!L82+Marzo!L82+Abril!L82+Mayo!L82+Junio!L82+Julio!L82+Agosto!L82+Septiembre!L82+Octubre!L82+Noviembre!L82+Diciembre!L82)/$T$65,0)</f>
        <v>3</v>
      </c>
      <c r="N82" s="1200"/>
      <c r="O82" s="1201"/>
      <c r="P82" s="120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0</v>
      </c>
      <c r="C83" s="820">
        <f>Enero!C83+Febrero!C83+Marzo!C83+Abril!C83+Mayo!C83+Junio!C83+Julio!C83+Agosto!C83+Septiembre!C83+Octubre!C83+Noviembre!C83+Diciembre!C83</f>
        <v>77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77</v>
      </c>
      <c r="G83" s="159">
        <f>Enero!G83+Febrero!G83+Marzo!G83+Abril!G83+Mayo!G83+Junio!G83+Julio!G83+Agosto!G83+Septiembre!G83+Octubre!G83+Noviembre!G83+Diciembre!G83</f>
        <v>319</v>
      </c>
      <c r="H83" s="159">
        <f>_xlfn.IFERROR((Enero!H83+Febrero!H83+Marzo!H83+Abril!H83+Mayo!H83+Junio!H83+Julio!H83+Agosto!H83+Septiembre!H83+Octubre!H83+Noviembre!H83+Diciembre!H83)/$T$65,0)</f>
        <v>7</v>
      </c>
      <c r="I83" s="1053">
        <f t="shared" si="3"/>
        <v>413</v>
      </c>
      <c r="J83" s="1054">
        <f t="shared" si="4"/>
        <v>77.23970944309927</v>
      </c>
      <c r="K83" s="1055">
        <f t="shared" si="5"/>
        <v>4.142857142857143</v>
      </c>
      <c r="L83" s="58">
        <f>_xlfn.IFERROR((Enero!L83+Febrero!L83+Marzo!L83+Abril!L83+Mayo!L83+Junio!L83+Julio!L83+Agosto!L83+Septiembre!L83+Octubre!L83+Noviembre!L83+Diciembre!L83)/$T$65,0)</f>
        <v>5.5</v>
      </c>
      <c r="N83" s="1203"/>
      <c r="O83" s="1204"/>
      <c r="P83" s="120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0</v>
      </c>
      <c r="C84" s="820">
        <f>Enero!C84+Febrero!C84+Marzo!C84+Abril!C84+Mayo!C84+Junio!C84+Julio!C84+Agosto!C84+Septiembre!C84+Octubre!C84+Noviembre!C84+Diciembre!C84</f>
        <v>67</v>
      </c>
      <c r="D84" s="821">
        <f>Enero!D84+Febrero!D84+Marzo!D84+Abril!D84+Mayo!D84+Junio!D84+Julio!D84+Agosto!D84+Septiembre!D84+Octubre!D84+Noviembre!D84+Diciembre!D84</f>
        <v>0</v>
      </c>
      <c r="E84" s="822">
        <f>Enero!E84+Febrero!E84+Marzo!E84+Abril!E84+Mayo!E84+Junio!E84+Julio!E84+Agosto!E84+Septiembre!E84+Octubre!E84+Noviembre!E84+Diciembre!E84</f>
        <v>12</v>
      </c>
      <c r="F84" s="780">
        <f t="shared" si="2"/>
        <v>79</v>
      </c>
      <c r="G84" s="159">
        <f>Enero!G84+Febrero!G84+Marzo!G84+Abril!G84+Mayo!G84+Junio!G84+Julio!G84+Agosto!G84+Septiembre!G84+Octubre!G84+Noviembre!G84+Diciembre!G84</f>
        <v>398</v>
      </c>
      <c r="H84" s="159">
        <f>_xlfn.IFERROR((Enero!H84+Febrero!H84+Marzo!H84+Abril!H84+Mayo!H84+Junio!H84+Julio!H84+Agosto!H84+Septiembre!H84+Octubre!H84+Noviembre!H84+Diciembre!H84)/$T$65,0)</f>
        <v>7</v>
      </c>
      <c r="I84" s="1053">
        <f t="shared" si="3"/>
        <v>413</v>
      </c>
      <c r="J84" s="1054">
        <f t="shared" si="4"/>
        <v>96.3680387409201</v>
      </c>
      <c r="K84" s="1055">
        <f t="shared" si="5"/>
        <v>5.037974683544304</v>
      </c>
      <c r="L84" s="58">
        <f>_xlfn.IFERROR((Enero!L84+Febrero!L84+Marzo!L84+Abril!L84+Mayo!L84+Junio!L84+Julio!L84+Agosto!L84+Septiembre!L84+Octubre!L84+Noviembre!L84+Diciembre!L84)/$T$65,0)</f>
        <v>3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0</v>
      </c>
      <c r="C85" s="820">
        <f>Enero!C85+Febrero!C85+Marzo!C85+Abril!C85+Mayo!C85+Junio!C85+Julio!C85+Agosto!C85+Septiembre!C85+Octubre!C85+Noviembre!C85+Diciembre!C85</f>
        <v>48</v>
      </c>
      <c r="D85" s="821">
        <f>Enero!D85+Febrero!D85+Marzo!D85+Abril!D85+Mayo!D85+Junio!D85+Julio!D85+Agosto!D85+Septiembre!D85+Octubre!D85+Noviembre!D85+Diciembre!D85</f>
        <v>1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50</v>
      </c>
      <c r="G85" s="159">
        <f>Enero!G85+Febrero!G85+Marzo!G85+Abril!G85+Mayo!G85+Junio!G85+Julio!G85+Agosto!G85+Septiembre!G85+Octubre!G85+Noviembre!G85+Diciembre!G85</f>
        <v>253</v>
      </c>
      <c r="H85" s="159">
        <f>_xlfn.IFERROR((Enero!H85+Febrero!H85+Marzo!H85+Abril!H85+Mayo!H85+Junio!H85+Julio!H85+Agosto!H85+Septiembre!H85+Octubre!H85+Noviembre!H85+Diciembre!H85)/$T$65,0)</f>
        <v>14</v>
      </c>
      <c r="I85" s="1053">
        <f t="shared" si="3"/>
        <v>826</v>
      </c>
      <c r="J85" s="1054">
        <f t="shared" si="4"/>
        <v>30.629539951573847</v>
      </c>
      <c r="K85" s="1055">
        <f t="shared" si="5"/>
        <v>5.06</v>
      </c>
      <c r="L85" s="58">
        <f>_xlfn.IFERROR((Enero!L85+Febrero!L85+Marzo!L85+Abril!L85+Mayo!L85+Junio!L85+Julio!L85+Agosto!L85+Septiembre!L85+Octubre!L85+Noviembre!L85+Diciembre!L85)/$T$65,0)</f>
        <v>1.5</v>
      </c>
    </row>
    <row r="86" spans="1:12" ht="15.75" thickBot="1">
      <c r="A86" s="781" t="s">
        <v>6</v>
      </c>
      <c r="B86" s="1031">
        <f aca="true" t="shared" si="6" ref="B86:I86">SUM(B66:B85)</f>
        <v>1675</v>
      </c>
      <c r="C86" s="1032">
        <f t="shared" si="6"/>
        <v>1593</v>
      </c>
      <c r="D86" s="1033">
        <f t="shared" si="6"/>
        <v>7</v>
      </c>
      <c r="E86" s="1033">
        <f t="shared" si="6"/>
        <v>45</v>
      </c>
      <c r="F86" s="1033">
        <f t="shared" si="6"/>
        <v>1645</v>
      </c>
      <c r="G86" s="1056">
        <f t="shared" si="6"/>
        <v>6306</v>
      </c>
      <c r="H86" s="1057">
        <f t="shared" si="6"/>
        <v>133</v>
      </c>
      <c r="I86" s="1058">
        <f t="shared" si="6"/>
        <v>7847</v>
      </c>
      <c r="J86" s="1057">
        <f>_xlfn.IFERROR(SUM(G86/I86)*100,0)</f>
        <v>80.36192175353638</v>
      </c>
      <c r="K86" s="1057">
        <f t="shared" si="5"/>
        <v>3.833434650455927</v>
      </c>
      <c r="L86" s="1059">
        <f>SUM(L66:L85)</f>
        <v>69.5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97" t="s">
        <v>735</v>
      </c>
      <c r="B89" s="1698"/>
      <c r="C89" s="1727" t="s">
        <v>733</v>
      </c>
      <c r="D89" s="1728"/>
      <c r="E89" s="1728"/>
      <c r="F89" s="1728"/>
      <c r="G89" s="1728"/>
      <c r="H89" s="1728"/>
      <c r="I89" s="1728"/>
      <c r="J89" s="172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25"/>
      <c r="B90" s="1726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2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3</v>
      </c>
      <c r="D91" s="826">
        <f>Enero!D91+Febrero!D91+Marzo!D91+Abril!D91+Mayo!D91+Junio!D91+Julio!D91+Agosto!D91+Septiembre!D91+Octubre!D91+Noviembre!D91+Diciembre!D91</f>
        <v>32</v>
      </c>
      <c r="E91" s="826">
        <f>Enero!E91+Febrero!E91+Marzo!E91+Abril!E91+Mayo!E91+Junio!E91+Julio!E91+Agosto!E91+Septiembre!E91+Octubre!E91+Noviembre!E91+Diciembre!E91</f>
        <v>40</v>
      </c>
      <c r="F91" s="826">
        <f>Enero!F91+Febrero!F91+Marzo!F91+Abril!F91+Mayo!F91+Junio!F91+Julio!F91+Agosto!F91+Septiembre!F91+Octubre!F91+Noviembre!F91+Diciembre!F91</f>
        <v>26</v>
      </c>
      <c r="G91" s="826">
        <f>Enero!G91+Febrero!G91+Marzo!G91+Abril!G91+Mayo!G91+Junio!G91+Julio!G91+Agosto!G91+Septiembre!G91+Octubre!G91+Noviembre!G91+Diciembre!G91</f>
        <v>14</v>
      </c>
      <c r="H91" s="826">
        <f>Enero!H91+Febrero!H91+Marzo!H91+Abril!H91+Mayo!H91+Junio!H91+Julio!H91+Agosto!H91+Septiembre!H91+Octubre!H91+Noviembre!H91+Diciembre!H91</f>
        <v>8</v>
      </c>
      <c r="I91" s="826">
        <f>Enero!I91+Febrero!I91+Marzo!I91+Abril!I91+Mayo!I91+Junio!I91+Julio!I91+Agosto!I91+Septiembre!I91+Octubre!I91+Noviembre!I91+Diciembre!I91</f>
        <v>1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124</v>
      </c>
      <c r="L91" s="6"/>
      <c r="M91" s="6"/>
      <c r="N91" s="6"/>
      <c r="O91" s="6"/>
      <c r="P91" s="6"/>
      <c r="Q91" s="6"/>
      <c r="R91" s="6"/>
    </row>
    <row r="92" spans="1:11" ht="15">
      <c r="A92" s="1723"/>
      <c r="B92" s="68" t="s">
        <v>730</v>
      </c>
      <c r="C92" s="828">
        <f>Enero!C92+Febrero!C92+Marzo!C92+Abril!C92+Mayo!C92+Junio!C92+Julio!C92+Agosto!C92+Septiembre!C92+Octubre!C92+Noviembre!C92+Diciembre!C92</f>
        <v>2</v>
      </c>
      <c r="D92" s="829">
        <f>Enero!D92+Febrero!D92+Marzo!D92+Abril!D92+Mayo!D92+Junio!D92+Julio!D92+Agosto!D92+Septiembre!D92+Octubre!D92+Noviembre!D92+Diciembre!D92</f>
        <v>45</v>
      </c>
      <c r="E92" s="829">
        <f>Enero!E92+Febrero!E92+Marzo!E92+Abril!E92+Mayo!E92+Junio!E92+Julio!E92+Agosto!E92+Septiembre!E92+Octubre!E92+Noviembre!E92+Diciembre!E92</f>
        <v>79</v>
      </c>
      <c r="F92" s="829">
        <f>Enero!F92+Febrero!F92+Marzo!F92+Abril!F92+Mayo!F92+Junio!F92+Julio!F92+Agosto!F92+Septiembre!F92+Octubre!F92+Noviembre!F92+Diciembre!F92</f>
        <v>59</v>
      </c>
      <c r="G92" s="829">
        <f>Enero!G92+Febrero!G92+Marzo!G92+Abril!G92+Mayo!G92+Junio!G92+Julio!G92+Agosto!G92+Septiembre!G92+Octubre!G92+Noviembre!G92+Diciembre!G92</f>
        <v>34</v>
      </c>
      <c r="H92" s="829">
        <f>Enero!H92+Febrero!H92+Marzo!H92+Abril!H92+Mayo!H92+Junio!H92+Julio!H92+Agosto!H92+Septiembre!H92+Octubre!H92+Noviembre!H92+Diciembre!H92</f>
        <v>9</v>
      </c>
      <c r="I92" s="829">
        <f>Enero!I92+Febrero!I92+Marzo!I92+Abril!I92+Mayo!I92+Junio!I92+Julio!I92+Agosto!I92+Septiembre!I92+Octubre!I92+Noviembre!I92+Diciembre!I92</f>
        <v>3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232</v>
      </c>
    </row>
    <row r="93" spans="1:11" ht="15.75" thickBot="1">
      <c r="A93" s="1724"/>
      <c r="B93" s="786" t="s">
        <v>6</v>
      </c>
      <c r="C93" s="787">
        <f aca="true" t="shared" si="8" ref="C93:J93">SUM(C91+C92)</f>
        <v>5</v>
      </c>
      <c r="D93" s="788">
        <f t="shared" si="8"/>
        <v>77</v>
      </c>
      <c r="E93" s="788">
        <f t="shared" si="8"/>
        <v>119</v>
      </c>
      <c r="F93" s="788">
        <f t="shared" si="8"/>
        <v>85</v>
      </c>
      <c r="G93" s="788">
        <f t="shared" si="8"/>
        <v>48</v>
      </c>
      <c r="H93" s="788">
        <f t="shared" si="8"/>
        <v>17</v>
      </c>
      <c r="I93" s="788">
        <f t="shared" si="8"/>
        <v>4</v>
      </c>
      <c r="J93" s="789">
        <f t="shared" si="8"/>
        <v>1</v>
      </c>
      <c r="K93" s="793">
        <f t="shared" si="7"/>
        <v>356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0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1</v>
      </c>
      <c r="H94" s="832">
        <f>Enero!H94+Febrero!H94+Marzo!H94+Abril!H94+Mayo!H94+Junio!H94+Julio!H94+Agosto!H94+Septiembre!H94+Octubre!H94+Noviembre!H94+Diciembre!H94</f>
        <v>0</v>
      </c>
      <c r="I94" s="832">
        <f>Enero!I94+Febrero!I94+Marzo!I94+Abril!I94+Mayo!I94+Junio!I94+Julio!I94+Agosto!I94+Septiembre!I94+Octubre!I94+Noviembre!I94+Diciembre!I94</f>
        <v>0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3</v>
      </c>
    </row>
    <row r="95" spans="1:11" ht="15">
      <c r="A95" s="1713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5</v>
      </c>
      <c r="D95" s="826">
        <f>Enero!D95+Febrero!D95+Marzo!D95+Abril!D95+Mayo!D95+Junio!D95+Julio!D95+Agosto!D95+Septiembre!D95+Octubre!D95+Noviembre!D95+Diciembre!D95</f>
        <v>77</v>
      </c>
      <c r="E95" s="826">
        <f>Enero!E95+Febrero!E95+Marzo!E95+Abril!E95+Mayo!E95+Junio!E95+Julio!E95+Agosto!E95+Septiembre!E95+Octubre!E95+Noviembre!E95+Diciembre!E95</f>
        <v>119</v>
      </c>
      <c r="F95" s="826">
        <f>Enero!F95+Febrero!F95+Marzo!F95+Abril!F95+Mayo!F95+Junio!F95+Julio!F95+Agosto!F95+Septiembre!F95+Octubre!F95+Noviembre!F95+Diciembre!F95</f>
        <v>84</v>
      </c>
      <c r="G95" s="826">
        <f>Enero!G95+Febrero!G95+Marzo!G95+Abril!G95+Mayo!G95+Junio!G95+Julio!G95+Agosto!G95+Septiembre!G95+Octubre!G95+Noviembre!G95+Diciembre!G95</f>
        <v>48</v>
      </c>
      <c r="H95" s="826">
        <f>Enero!H95+Febrero!H95+Marzo!H95+Abril!H95+Mayo!H95+Junio!H95+Julio!H95+Agosto!H95+Septiembre!H95+Octubre!H95+Noviembre!H95+Diciembre!H95</f>
        <v>17</v>
      </c>
      <c r="I95" s="826">
        <f>Enero!I95+Febrero!I95+Marzo!I95+Abril!I95+Mayo!I95+Junio!I95+Julio!I95+Agosto!I95+Septiembre!I95+Octubre!I95+Noviembre!I95+Diciembre!I95</f>
        <v>4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355</v>
      </c>
    </row>
    <row r="96" spans="1:11" ht="15">
      <c r="A96" s="1714"/>
      <c r="B96" s="131" t="s">
        <v>727</v>
      </c>
      <c r="C96" s="828">
        <f>Enero!C96+Febrero!C96+Marzo!C96+Abril!C96+Mayo!C96+Junio!C96+Julio!C96+Agosto!C96+Septiembre!C96+Octubre!C96+Noviembre!C96+Diciembre!C96</f>
        <v>0</v>
      </c>
      <c r="D96" s="829">
        <f>Enero!D96+Febrero!D96+Marzo!D96+Abril!D96+Mayo!D96+Junio!D96+Julio!D96+Agosto!D96+Septiembre!D96+Octubre!D96+Noviembre!D96+Diciembre!D96</f>
        <v>0</v>
      </c>
      <c r="E96" s="829">
        <f>Enero!E96+Febrero!E96+Marzo!E96+Abril!E96+Mayo!E96+Junio!E96+Julio!E96+Agosto!E96+Septiembre!E96+Octubre!E96+Noviembre!E96+Diciembre!E96</f>
        <v>0</v>
      </c>
      <c r="F96" s="829">
        <f>Enero!F96+Febrero!F96+Marzo!F96+Abril!F96+Mayo!F96+Junio!F96+Julio!F96+Agosto!F96+Septiembre!F96+Octubre!F96+Noviembre!F96+Diciembre!F96</f>
        <v>1</v>
      </c>
      <c r="G96" s="829">
        <f>Enero!G96+Febrero!G96+Marzo!G96+Abril!G96+Mayo!G96+Junio!G96+Julio!G96+Agosto!G96+Septiembre!G96+Octubre!G96+Noviembre!G96+Diciembre!G96</f>
        <v>0</v>
      </c>
      <c r="H96" s="829">
        <f>Enero!H96+Febrero!H96+Marzo!H96+Abril!H96+Mayo!H96+Junio!H96+Julio!H96+Agosto!H96+Septiembre!H96+Octubre!H96+Noviembre!H96+Diciembre!H96</f>
        <v>0</v>
      </c>
      <c r="I96" s="829">
        <f>Enero!I96+Febrero!I96+Marzo!I96+Abril!I96+Mayo!I96+Junio!I96+Julio!I96+Agosto!I96+Septiembre!I96+Octubre!I96+Noviembre!I96+Diciembre!I96</f>
        <v>0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1</v>
      </c>
    </row>
    <row r="97" spans="1:18" ht="15.75" thickBot="1">
      <c r="A97" s="1715"/>
      <c r="B97" s="795" t="s">
        <v>6</v>
      </c>
      <c r="C97" s="796">
        <f>C96+C95</f>
        <v>5</v>
      </c>
      <c r="D97" s="797">
        <f aca="true" t="shared" si="9" ref="D97:J97">D96+D95</f>
        <v>77</v>
      </c>
      <c r="E97" s="797">
        <f t="shared" si="9"/>
        <v>119</v>
      </c>
      <c r="F97" s="797">
        <f t="shared" si="9"/>
        <v>85</v>
      </c>
      <c r="G97" s="797">
        <f t="shared" si="9"/>
        <v>48</v>
      </c>
      <c r="H97" s="797">
        <f t="shared" si="9"/>
        <v>17</v>
      </c>
      <c r="I97" s="797">
        <f t="shared" si="9"/>
        <v>4</v>
      </c>
      <c r="J97" s="798">
        <f t="shared" si="9"/>
        <v>1</v>
      </c>
      <c r="K97" s="793">
        <f t="shared" si="7"/>
        <v>356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1</v>
      </c>
      <c r="D98" s="826">
        <f>Enero!D98+Febrero!D98+Marzo!D98+Abril!D98+Mayo!D98+Junio!D98+Julio!D98+Agosto!D98+Septiembre!D98+Octubre!D98+Noviembre!D98+Diciembre!D98</f>
        <v>11</v>
      </c>
      <c r="E98" s="826">
        <f>Enero!E98+Febrero!E98+Marzo!E98+Abril!E98+Mayo!E98+Junio!E98+Julio!E98+Agosto!E98+Septiembre!E98+Octubre!E98+Noviembre!E98+Diciembre!E98</f>
        <v>15</v>
      </c>
      <c r="F98" s="826">
        <f>Enero!F98+Febrero!F98+Marzo!F98+Abril!F98+Mayo!F98+Junio!F98+Julio!F98+Agosto!F98+Septiembre!F98+Octubre!F98+Noviembre!F98+Diciembre!F98</f>
        <v>5</v>
      </c>
      <c r="G98" s="826">
        <f>Enero!G98+Febrero!G98+Marzo!G98+Abril!G98+Mayo!G98+Junio!G98+Julio!G98+Agosto!G98+Septiembre!G98+Octubre!G98+Noviembre!G98+Diciembre!G98</f>
        <v>13</v>
      </c>
      <c r="H98" s="826">
        <f>Enero!H98+Febrero!H98+Marzo!H98+Abril!H98+Mayo!H98+Junio!H98+Julio!H98+Agosto!H98+Septiembre!H98+Octubre!H98+Noviembre!H98+Diciembre!H98</f>
        <v>4</v>
      </c>
      <c r="I98" s="826">
        <f>Enero!I98+Febrero!I98+Marzo!I98+Abril!I98+Mayo!I98+Junio!I98+Julio!I98+Agosto!I98+Septiembre!I98+Octubre!I98+Noviembre!I98+Diciembre!I98</f>
        <v>1</v>
      </c>
      <c r="J98" s="827">
        <f>Enero!J98+Febrero!J98+Marzo!J98+Abril!J98+Mayo!J98+Junio!J98+Julio!J98+Agosto!J98+Septiembre!J98+Octubre!J98+Noviembre!J98+Diciembre!J98</f>
        <v>0</v>
      </c>
      <c r="K98" s="791">
        <f t="shared" si="7"/>
        <v>50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1</v>
      </c>
      <c r="D99" s="835">
        <f>Enero!D99+Febrero!D99+Marzo!D99+Abril!D99+Mayo!D99+Junio!D99+Julio!D99+Agosto!D99+Septiembre!D99+Octubre!D99+Noviembre!D99+Diciembre!D99</f>
        <v>6</v>
      </c>
      <c r="E99" s="835">
        <f>Enero!E99+Febrero!E99+Marzo!E99+Abril!E99+Mayo!E99+Junio!E99+Julio!E99+Agosto!E99+Septiembre!E99+Octubre!E99+Noviembre!E99+Diciembre!E99</f>
        <v>7</v>
      </c>
      <c r="F99" s="835">
        <f>Enero!F99+Febrero!F99+Marzo!F99+Abril!F99+Mayo!F99+Junio!F99+Julio!F99+Agosto!F99+Septiembre!F99+Octubre!F99+Noviembre!F99+Diciembre!F99</f>
        <v>15</v>
      </c>
      <c r="G99" s="835">
        <f>Enero!G99+Febrero!G99+Marzo!G99+Abril!G99+Mayo!G99+Junio!G99+Julio!G99+Agosto!G99+Septiembre!G99+Octubre!G99+Noviembre!G99+Diciembre!G99</f>
        <v>4</v>
      </c>
      <c r="H99" s="835">
        <f>Enero!H99+Febrero!H99+Marzo!H99+Abril!H99+Mayo!H99+Junio!H99+Julio!H99+Agosto!H99+Septiembre!H99+Octubre!H99+Noviembre!H99+Diciembre!H99</f>
        <v>2</v>
      </c>
      <c r="I99" s="835">
        <f>Enero!I99+Febrero!I99+Marzo!I99+Abril!I99+Mayo!I99+Junio!I99+Julio!I99+Agosto!I99+Septiembre!I99+Octubre!I99+Noviembre!I99+Diciembre!I99</f>
        <v>0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35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Enero!F102+Febrero!F102+Marzo!F102+Abril!F102+Mayo!F102+Junio!F102+Julio!F102+Agosto!F102+Septiembre!F102+Octubre!F102+Noviembre!F102+Diciembre!F102</f>
        <v>2287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Enero!F103+Febrero!F103+Marzo!F103+Abril!F103+Mayo!F103+Junio!F103+Julio!F103+Agosto!F103+Septiembre!F103+Octubre!F103+Noviembre!F103+Diciembre!F103</f>
        <v>2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Enero!F104+Febrero!F104+Marzo!F104+Abril!F104+Mayo!F104+Junio!F104+Julio!F104+Agosto!F104+Septiembre!F104+Octubre!F104+Noviembre!F104+Diciembre!F104</f>
        <v>23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Enero!F105+Febrero!F105+Marzo!F105+Abril!F105+Mayo!F105+Junio!F105+Julio!F105+Agosto!F105+Septiembre!F105+Octubre!F105+Noviembre!F105+Diciembre!F105</f>
        <v>46032836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Enero!F106+Febrero!F106+Marzo!F106+Abril!F106+Mayo!F106+Junio!F106+Julio!F106+Agosto!F106+Septiembre!F106+Octubre!F106+Noviembre!F106+Diciembre!F106</f>
        <v>26778116.93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34" t="s">
        <v>62</v>
      </c>
      <c r="B107" s="1735"/>
      <c r="C107" s="1735"/>
      <c r="D107" s="1735"/>
      <c r="E107" s="1735"/>
      <c r="F107" s="1736">
        <f>SUM(F105+F106)</f>
        <v>72810952.93</v>
      </c>
      <c r="G107" s="173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Enero!F108+Febrero!F108+Marzo!F108+Abril!F108+Mayo!F108+Junio!F108+Julio!F108+Agosto!F108+Septiembre!F108+Octubre!F108+Noviembre!F108+Diciembre!F108</f>
        <v>1563189.06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Enero!F109+Febrero!F109+Marzo!F109+Abril!F109+Mayo!F109+Junio!F109+Julio!F109+Agosto!F109+Septiembre!F109+Octubre!F109+Noviembre!F109+Diciembre!F109</f>
        <v>10347971.620000001</v>
      </c>
      <c r="G109" s="1733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Enero!F110+Febrero!F110+Marzo!F110+Abril!F110+Mayo!F110+Junio!F110+Julio!F110+Agosto!F110+Septiembre!F110+Octubre!F110+Noviembre!F110+Diciembre!F110</f>
        <v>1047711.3600000001</v>
      </c>
      <c r="G110" s="1733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Enero!F111+Febrero!F111+Marzo!F111+Abril!F111+Mayo!F111+Junio!F111+Julio!F111+Agosto!F111+Septiembre!F111+Octubre!F111+Noviembre!F111+Diciembre!F111</f>
        <v>67429542.97</v>
      </c>
      <c r="G111" s="1733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34" t="s">
        <v>66</v>
      </c>
      <c r="B112" s="1735"/>
      <c r="C112" s="1735"/>
      <c r="D112" s="1735"/>
      <c r="E112" s="1735"/>
      <c r="F112" s="1736">
        <f>SUM(F108+F109+F110+F111)</f>
        <v>80388415.01</v>
      </c>
      <c r="G112" s="173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Enero!F113+Febrero!F113+Marzo!F113+Abril!F113+Mayo!F113+Junio!F113+Julio!F113+Agosto!F113+Septiembre!F113+Octubre!F113+Noviembre!F113+Diciembre!F113</f>
        <v>1223520165.8500001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816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42" t="s">
        <v>1</v>
      </c>
      <c r="B11" s="840" t="s">
        <v>2</v>
      </c>
      <c r="C11" s="841" t="s">
        <v>724</v>
      </c>
      <c r="D11" s="1744" t="s">
        <v>3</v>
      </c>
      <c r="E11" s="807"/>
      <c r="F11" s="1746" t="s">
        <v>725</v>
      </c>
      <c r="G11" s="1747"/>
      <c r="H11" s="1747"/>
      <c r="I11" s="1748"/>
      <c r="J11" s="849" t="s">
        <v>4</v>
      </c>
      <c r="K11" s="850" t="s">
        <v>5</v>
      </c>
      <c r="L11" s="1752" t="s">
        <v>6</v>
      </c>
      <c r="N11" s="1170"/>
      <c r="O11" s="1170"/>
      <c r="P11" s="1170"/>
      <c r="Q11" s="1170"/>
    </row>
    <row r="12" spans="1:12" ht="15.75" customHeight="1" thickBot="1">
      <c r="A12" s="1743"/>
      <c r="B12" s="842" t="s">
        <v>7</v>
      </c>
      <c r="C12" s="843" t="s">
        <v>8</v>
      </c>
      <c r="D12" s="1745"/>
      <c r="E12" s="807"/>
      <c r="F12" s="1749"/>
      <c r="G12" s="1750"/>
      <c r="H12" s="1750"/>
      <c r="I12" s="1751"/>
      <c r="J12" s="851" t="s">
        <v>9</v>
      </c>
      <c r="K12" s="852" t="s">
        <v>10</v>
      </c>
      <c r="L12" s="175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</f>
        <v>780</v>
      </c>
      <c r="K13" s="812">
        <f>Enero!K13+Febrero!K13+Marzo!K13</f>
        <v>0</v>
      </c>
      <c r="L13" s="853">
        <f>SUM(K13+J13)</f>
        <v>780</v>
      </c>
    </row>
    <row r="14" spans="1:12" ht="15">
      <c r="A14" s="13" t="s">
        <v>692</v>
      </c>
      <c r="B14" s="812">
        <f>Enero!B14+Febrero!B14+Marzo!B14</f>
        <v>139</v>
      </c>
      <c r="C14" s="812">
        <f>Enero!C14+Febrero!C14+Marzo!C14</f>
        <v>2524</v>
      </c>
      <c r="D14" s="845">
        <f aca="true" t="shared" si="0" ref="D14:D51">SUM(C14+B14)</f>
        <v>2663</v>
      </c>
      <c r="E14" s="807"/>
      <c r="F14" s="1085" t="s">
        <v>12</v>
      </c>
      <c r="G14" s="1086"/>
      <c r="H14" s="1086"/>
      <c r="I14" s="1086"/>
      <c r="J14" s="812">
        <f>Enero!J14+Febrero!J14+Marzo!J14</f>
        <v>1279</v>
      </c>
      <c r="K14" s="812">
        <f>Enero!K14+Febrero!K14+Marzo!K14</f>
        <v>4577</v>
      </c>
      <c r="L14" s="853">
        <f aca="true" t="shared" si="1" ref="L14:L33">SUM(K14+J14)</f>
        <v>5856</v>
      </c>
    </row>
    <row r="15" spans="1:12" ht="15">
      <c r="A15" s="13" t="s">
        <v>693</v>
      </c>
      <c r="B15" s="812">
        <f>Enero!B15+Febrero!B15+Marzo!B15</f>
        <v>194</v>
      </c>
      <c r="C15" s="812">
        <f>Enero!C15+Febrero!C15+Marzo!C15</f>
        <v>1604</v>
      </c>
      <c r="D15" s="845">
        <f t="shared" si="0"/>
        <v>1798</v>
      </c>
      <c r="E15" s="807"/>
      <c r="F15" s="1085" t="s">
        <v>13</v>
      </c>
      <c r="G15" s="1086"/>
      <c r="H15" s="1086"/>
      <c r="I15" s="1086"/>
      <c r="J15" s="812">
        <f>Enero!J15+Febrero!J15+Marzo!J15</f>
        <v>2373</v>
      </c>
      <c r="K15" s="812">
        <f>Enero!K15+Febrero!K15+Marzo!K15</f>
        <v>67</v>
      </c>
      <c r="L15" s="853">
        <f t="shared" si="1"/>
        <v>2440</v>
      </c>
    </row>
    <row r="16" spans="1:12" ht="15">
      <c r="A16" s="13" t="s">
        <v>694</v>
      </c>
      <c r="B16" s="812">
        <f>Enero!B16+Febrero!B16+Marzo!B16</f>
        <v>154</v>
      </c>
      <c r="C16" s="812">
        <f>Enero!C16+Febrero!C16+Marzo!C16</f>
        <v>1383</v>
      </c>
      <c r="D16" s="845">
        <f t="shared" si="0"/>
        <v>1537</v>
      </c>
      <c r="E16" s="807"/>
      <c r="F16" s="1085" t="s">
        <v>14</v>
      </c>
      <c r="G16" s="1086"/>
      <c r="H16" s="1086"/>
      <c r="I16" s="1086"/>
      <c r="J16" s="812">
        <f>Enero!J16+Febrero!J16+Marzo!J16</f>
        <v>0</v>
      </c>
      <c r="K16" s="812">
        <f>Enero!K16+Febrero!K16+Marzo!K16</f>
        <v>0</v>
      </c>
      <c r="L16" s="853">
        <f t="shared" si="1"/>
        <v>0</v>
      </c>
    </row>
    <row r="17" spans="1:12" ht="15">
      <c r="A17" s="13" t="s">
        <v>695</v>
      </c>
      <c r="B17" s="812">
        <f>Enero!B17+Febrero!B17+Marzo!B17</f>
        <v>205</v>
      </c>
      <c r="C17" s="812">
        <f>Enero!C17+Febrero!C17+Marzo!C17</f>
        <v>1137</v>
      </c>
      <c r="D17" s="845">
        <f t="shared" si="0"/>
        <v>1342</v>
      </c>
      <c r="E17" s="807"/>
      <c r="F17" s="1085" t="s">
        <v>15</v>
      </c>
      <c r="G17" s="1086"/>
      <c r="H17" s="1086"/>
      <c r="I17" s="1086"/>
      <c r="J17" s="812">
        <f>Enero!J17+Febrero!J17+Marzo!J17</f>
        <v>0</v>
      </c>
      <c r="K17" s="812">
        <f>Enero!K17+Febrero!K17+Marzo!K17</f>
        <v>0</v>
      </c>
      <c r="L17" s="853">
        <f t="shared" si="1"/>
        <v>0</v>
      </c>
    </row>
    <row r="18" spans="1:12" ht="15">
      <c r="A18" s="13" t="s">
        <v>786</v>
      </c>
      <c r="B18" s="812">
        <f>Enero!B18+Febrero!B18+Marzo!B18</f>
        <v>190</v>
      </c>
      <c r="C18" s="812">
        <f>Enero!C18+Febrero!C18+Marzo!C18</f>
        <v>397</v>
      </c>
      <c r="D18" s="845">
        <f t="shared" si="0"/>
        <v>587</v>
      </c>
      <c r="E18" s="807"/>
      <c r="F18" s="1101" t="s">
        <v>16</v>
      </c>
      <c r="G18" s="1102"/>
      <c r="H18" s="1102"/>
      <c r="I18" s="1102"/>
      <c r="J18" s="812">
        <f>Enero!J18+Febrero!J18+Marzo!J18</f>
        <v>232</v>
      </c>
      <c r="K18" s="812">
        <f>Enero!K18+Febrero!K18+Marzo!K18</f>
        <v>162</v>
      </c>
      <c r="L18" s="853">
        <f t="shared" si="1"/>
        <v>394</v>
      </c>
    </row>
    <row r="19" spans="1:12" ht="15">
      <c r="A19" s="13" t="s">
        <v>696</v>
      </c>
      <c r="B19" s="812">
        <f>Enero!B19+Febrero!B19+Marzo!B19</f>
        <v>213</v>
      </c>
      <c r="C19" s="812">
        <f>Enero!C19+Febrero!C19+Marzo!C19</f>
        <v>386</v>
      </c>
      <c r="D19" s="845">
        <f t="shared" si="0"/>
        <v>599</v>
      </c>
      <c r="E19" s="807"/>
      <c r="F19" s="1101" t="s">
        <v>17</v>
      </c>
      <c r="G19" s="1102"/>
      <c r="H19" s="1102"/>
      <c r="I19" s="1103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193</v>
      </c>
      <c r="C21" s="812">
        <f>Enero!C21+Febrero!C21+Marzo!C21</f>
        <v>454</v>
      </c>
      <c r="D21" s="845">
        <f t="shared" si="0"/>
        <v>647</v>
      </c>
      <c r="E21" s="807"/>
      <c r="F21" s="1101" t="s">
        <v>19</v>
      </c>
      <c r="G21" s="1102"/>
      <c r="H21" s="1102"/>
      <c r="I21" s="1103"/>
      <c r="J21" s="812">
        <f>Enero!J21+Febrero!J21+Marzo!J21</f>
        <v>215</v>
      </c>
      <c r="K21" s="812">
        <f>Enero!K21+Febrero!K21+Marzo!K21</f>
        <v>0</v>
      </c>
      <c r="L21" s="853">
        <f t="shared" si="1"/>
        <v>215</v>
      </c>
    </row>
    <row r="22" spans="1:12" ht="15">
      <c r="A22" s="13" t="s">
        <v>699</v>
      </c>
      <c r="B22" s="812">
        <f>Enero!B22+Febrero!B22+Marzo!B22</f>
        <v>161</v>
      </c>
      <c r="C22" s="812">
        <f>Enero!C22+Febrero!C22+Marzo!C22</f>
        <v>159</v>
      </c>
      <c r="D22" s="845">
        <f t="shared" si="0"/>
        <v>320</v>
      </c>
      <c r="E22" s="807"/>
      <c r="F22" s="1101" t="s">
        <v>20</v>
      </c>
      <c r="G22" s="1102"/>
      <c r="H22" s="1102"/>
      <c r="I22" s="1103"/>
      <c r="J22" s="812">
        <f>Enero!J22+Febrero!J22+Marzo!J22</f>
        <v>1177</v>
      </c>
      <c r="K22" s="812">
        <f>Enero!K22+Febrero!K22+Marzo!K22</f>
        <v>480</v>
      </c>
      <c r="L22" s="853">
        <f t="shared" si="1"/>
        <v>1657</v>
      </c>
    </row>
    <row r="23" spans="1:12" ht="15">
      <c r="A23" s="13" t="s">
        <v>700</v>
      </c>
      <c r="B23" s="812">
        <f>Enero!B23+Febrero!B23+Marzo!B23</f>
        <v>9</v>
      </c>
      <c r="C23" s="812">
        <f>Enero!C23+Febrero!C23+Marzo!C23</f>
        <v>246</v>
      </c>
      <c r="D23" s="845">
        <f t="shared" si="0"/>
        <v>255</v>
      </c>
      <c r="E23" s="807"/>
      <c r="F23" s="1101" t="s">
        <v>21</v>
      </c>
      <c r="G23" s="1102"/>
      <c r="H23" s="1102"/>
      <c r="I23" s="1103"/>
      <c r="J23" s="812">
        <f>Enero!J23+Febrero!J23+Marzo!J23</f>
        <v>113</v>
      </c>
      <c r="K23" s="812">
        <f>Enero!K23+Febrero!K23+Marzo!K23</f>
        <v>25</v>
      </c>
      <c r="L23" s="853">
        <f t="shared" si="1"/>
        <v>138</v>
      </c>
    </row>
    <row r="24" spans="1:12" ht="15">
      <c r="A24" s="13" t="s">
        <v>701</v>
      </c>
      <c r="B24" s="812">
        <f>Enero!B24+Febrero!B24+Marzo!B24</f>
        <v>58</v>
      </c>
      <c r="C24" s="812">
        <f>Enero!C24+Febrero!C24+Marzo!C24</f>
        <v>149</v>
      </c>
      <c r="D24" s="845">
        <f t="shared" si="0"/>
        <v>207</v>
      </c>
      <c r="E24" s="807"/>
      <c r="F24" s="1101" t="s">
        <v>22</v>
      </c>
      <c r="G24" s="1102"/>
      <c r="H24" s="1102"/>
      <c r="I24" s="1103"/>
      <c r="J24" s="812">
        <f>Enero!J24+Febrero!J24+Marzo!J24</f>
        <v>0</v>
      </c>
      <c r="K24" s="812">
        <f>Enero!K24+Febrero!K24+Marzo!K24</f>
        <v>0</v>
      </c>
      <c r="L24" s="853">
        <f t="shared" si="1"/>
        <v>0</v>
      </c>
    </row>
    <row r="25" spans="1:12" ht="15">
      <c r="A25" s="13" t="s">
        <v>702</v>
      </c>
      <c r="B25" s="812">
        <f>Enero!B25+Febrero!B25+Marzo!B25</f>
        <v>218</v>
      </c>
      <c r="C25" s="812">
        <f>Enero!C25+Febrero!C25+Marzo!C25</f>
        <v>797</v>
      </c>
      <c r="D25" s="845">
        <f t="shared" si="0"/>
        <v>1015</v>
      </c>
      <c r="E25" s="807"/>
      <c r="F25" s="1101" t="s">
        <v>23</v>
      </c>
      <c r="G25" s="1102"/>
      <c r="H25" s="1102"/>
      <c r="I25" s="1103"/>
      <c r="J25" s="812">
        <f>Enero!J25+Febrero!J25+Marzo!J25</f>
        <v>30</v>
      </c>
      <c r="K25" s="812">
        <f>Enero!K25+Febrero!K25+Marzo!K25</f>
        <v>0</v>
      </c>
      <c r="L25" s="853">
        <f t="shared" si="1"/>
        <v>30</v>
      </c>
    </row>
    <row r="26" spans="1:12" ht="15">
      <c r="A26" s="13" t="s">
        <v>703</v>
      </c>
      <c r="B26" s="812">
        <f>Enero!B26+Febrero!B26+Marzo!B26</f>
        <v>63</v>
      </c>
      <c r="C26" s="812">
        <f>Enero!C26+Febrero!C26+Marzo!C26</f>
        <v>309</v>
      </c>
      <c r="D26" s="845">
        <f t="shared" si="0"/>
        <v>372</v>
      </c>
      <c r="E26" s="807"/>
      <c r="F26" s="1101" t="s">
        <v>24</v>
      </c>
      <c r="G26" s="1102"/>
      <c r="H26" s="1102"/>
      <c r="I26" s="1103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45</v>
      </c>
      <c r="C27" s="812">
        <f>Enero!C27+Febrero!C27+Marzo!C27</f>
        <v>99</v>
      </c>
      <c r="D27" s="845">
        <f t="shared" si="0"/>
        <v>144</v>
      </c>
      <c r="E27" s="807"/>
      <c r="F27" s="1101" t="s">
        <v>25</v>
      </c>
      <c r="G27" s="1102"/>
      <c r="H27" s="1102"/>
      <c r="I27" s="1103"/>
      <c r="J27" s="812">
        <f>Enero!J27+Febrero!J27+Marzo!J27</f>
        <v>0</v>
      </c>
      <c r="K27" s="812">
        <f>Enero!K27+Febrero!K27+Marzo!K27</f>
        <v>0</v>
      </c>
      <c r="L27" s="853">
        <f t="shared" si="1"/>
        <v>0</v>
      </c>
    </row>
    <row r="28" spans="1:12" ht="15">
      <c r="A28" s="13" t="s">
        <v>705</v>
      </c>
      <c r="B28" s="812">
        <f>Enero!B28+Febrero!B28+Marzo!B28</f>
        <v>11</v>
      </c>
      <c r="C28" s="812">
        <f>Enero!C28+Febrero!C28+Marzo!C28</f>
        <v>22</v>
      </c>
      <c r="D28" s="845">
        <f t="shared" si="0"/>
        <v>33</v>
      </c>
      <c r="E28" s="807"/>
      <c r="F28" s="1101" t="s">
        <v>26</v>
      </c>
      <c r="G28" s="1102"/>
      <c r="H28" s="1102"/>
      <c r="I28" s="1103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31</v>
      </c>
      <c r="C29" s="812">
        <f>Enero!C29+Febrero!C29+Marzo!C29</f>
        <v>56</v>
      </c>
      <c r="D29" s="845">
        <f t="shared" si="0"/>
        <v>87</v>
      </c>
      <c r="E29" s="807"/>
      <c r="F29" s="1101" t="s">
        <v>27</v>
      </c>
      <c r="G29" s="1102"/>
      <c r="H29" s="1102"/>
      <c r="I29" s="1103"/>
      <c r="J29" s="143">
        <f>Enero!J29+Febrero!J29+Marzo!J29</f>
        <v>0</v>
      </c>
      <c r="K29" s="812">
        <f>Enero!K29+Febrero!K29+Marzo!K29</f>
        <v>306</v>
      </c>
      <c r="L29" s="853">
        <f t="shared" si="1"/>
        <v>306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</f>
        <v>25</v>
      </c>
      <c r="K30" s="144">
        <f>Enero!K30+Febrero!K30+Marzo!K30</f>
        <v>0</v>
      </c>
      <c r="L30" s="853">
        <f t="shared" si="1"/>
        <v>25</v>
      </c>
    </row>
    <row r="31" spans="1:12" ht="15">
      <c r="A31" s="13" t="s">
        <v>708</v>
      </c>
      <c r="B31" s="812">
        <f>Enero!B31+Febrero!B31+Marzo!B31</f>
        <v>80</v>
      </c>
      <c r="C31" s="812">
        <f>Enero!C31+Febrero!C31+Marzo!C31</f>
        <v>471</v>
      </c>
      <c r="D31" s="845">
        <f t="shared" si="0"/>
        <v>551</v>
      </c>
      <c r="E31" s="807"/>
      <c r="F31" s="1085" t="s">
        <v>29</v>
      </c>
      <c r="G31" s="1086"/>
      <c r="H31" s="1086"/>
      <c r="I31" s="1086"/>
      <c r="J31" s="812">
        <f>Enero!J31+Febrero!J31+Marzo!J31</f>
        <v>25786</v>
      </c>
      <c r="K31" s="812">
        <f>Enero!K31+Febrero!K31+Marzo!K31</f>
        <v>12301</v>
      </c>
      <c r="L31" s="853">
        <f t="shared" si="1"/>
        <v>38087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</f>
        <v>167</v>
      </c>
      <c r="K32" s="812">
        <f>Enero!K32+Febrero!K32+Marzo!K32</f>
        <v>145</v>
      </c>
      <c r="L32" s="853">
        <f t="shared" si="1"/>
        <v>312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114</v>
      </c>
      <c r="C34" s="812">
        <f>Enero!C34+Febrero!C34+Marzo!C34</f>
        <v>671</v>
      </c>
      <c r="D34" s="845">
        <f t="shared" si="0"/>
        <v>785</v>
      </c>
      <c r="E34" s="809"/>
      <c r="F34" s="1163" t="s">
        <v>76</v>
      </c>
      <c r="G34" s="1164"/>
      <c r="H34" s="1164"/>
      <c r="I34" s="1164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43</v>
      </c>
      <c r="C35" s="812">
        <f>Enero!C35+Febrero!C35+Marzo!C35</f>
        <v>511</v>
      </c>
      <c r="D35" s="845">
        <f t="shared" si="0"/>
        <v>554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1</v>
      </c>
    </row>
    <row r="36" spans="1:12" ht="15">
      <c r="A36" s="13" t="s">
        <v>710</v>
      </c>
      <c r="B36" s="812">
        <f>Enero!B36+Febrero!B36+Marzo!B36</f>
        <v>52</v>
      </c>
      <c r="C36" s="812">
        <f>Enero!C36+Febrero!C36+Marzo!C36</f>
        <v>105</v>
      </c>
      <c r="D36" s="845">
        <f t="shared" si="0"/>
        <v>157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266</v>
      </c>
    </row>
    <row r="37" spans="1:12" ht="15">
      <c r="A37" s="13" t="s">
        <v>711</v>
      </c>
      <c r="B37" s="812">
        <f>Enero!B37+Febrero!B37+Marzo!B37</f>
        <v>230</v>
      </c>
      <c r="C37" s="812">
        <f>Enero!C37+Febrero!C37+Marzo!C37</f>
        <v>251</v>
      </c>
      <c r="D37" s="845">
        <f t="shared" si="0"/>
        <v>481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228</v>
      </c>
    </row>
    <row r="38" spans="1:12" ht="15">
      <c r="A38" s="13" t="s">
        <v>712</v>
      </c>
      <c r="B38" s="812">
        <f>Enero!B38+Febrero!B38+Marzo!B38</f>
        <v>147</v>
      </c>
      <c r="C38" s="812">
        <f>Enero!C38+Febrero!C38+Marzo!C38</f>
        <v>462</v>
      </c>
      <c r="D38" s="845">
        <f t="shared" si="0"/>
        <v>609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0</v>
      </c>
    </row>
    <row r="39" spans="1:12" ht="15">
      <c r="A39" s="13" t="s">
        <v>785</v>
      </c>
      <c r="B39" s="812">
        <f>Enero!B39+Febrero!B39+Marzo!B39</f>
        <v>290</v>
      </c>
      <c r="C39" s="812">
        <f>Enero!C39+Febrero!C39+Marzo!C39</f>
        <v>332</v>
      </c>
      <c r="D39" s="845">
        <f t="shared" si="0"/>
        <v>622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2</v>
      </c>
    </row>
    <row r="40" spans="1:12" ht="15.75" thickBot="1">
      <c r="A40" s="13" t="s">
        <v>713</v>
      </c>
      <c r="B40" s="812">
        <f>Enero!B40+Febrero!B40+Marzo!B40</f>
        <v>358</v>
      </c>
      <c r="C40" s="812">
        <f>Enero!C40+Febrero!C40+Marzo!C40</f>
        <v>216</v>
      </c>
      <c r="D40" s="845">
        <f t="shared" si="0"/>
        <v>574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1489</v>
      </c>
    </row>
    <row r="41" spans="1:12" ht="15.75" thickBot="1">
      <c r="A41" s="13" t="s">
        <v>714</v>
      </c>
      <c r="B41" s="812">
        <f>Enero!B41+Febrero!B41+Marzo!B41</f>
        <v>79</v>
      </c>
      <c r="C41" s="812">
        <f>Enero!C41+Febrero!C41+Marzo!C41</f>
        <v>358</v>
      </c>
      <c r="D41" s="845">
        <f t="shared" si="0"/>
        <v>437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207</v>
      </c>
      <c r="C42" s="812">
        <f>Enero!C42+Febrero!C42+Marzo!C42</f>
        <v>411</v>
      </c>
      <c r="D42" s="845">
        <f t="shared" si="0"/>
        <v>618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113</v>
      </c>
      <c r="C43" s="812">
        <f>Enero!C43+Febrero!C43+Marzo!C43</f>
        <v>58</v>
      </c>
      <c r="D43" s="845">
        <f t="shared" si="0"/>
        <v>171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1168</v>
      </c>
    </row>
    <row r="44" spans="1:5" ht="15.75">
      <c r="A44" s="13" t="s">
        <v>717</v>
      </c>
      <c r="B44" s="812">
        <f>Enero!B44+Febrero!B44+Marzo!B44</f>
        <v>16</v>
      </c>
      <c r="C44" s="812">
        <f>Enero!C44+Febrero!C44+Marzo!C44</f>
        <v>2</v>
      </c>
      <c r="D44" s="84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</f>
        <v>75</v>
      </c>
      <c r="C45" s="812">
        <f>Enero!C45+Febrero!C45+Marzo!C45</f>
        <v>516</v>
      </c>
      <c r="D45" s="845">
        <f t="shared" si="0"/>
        <v>591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67</v>
      </c>
      <c r="C47" s="812">
        <f>Enero!C47+Febrero!C47+Marzo!C47</f>
        <v>83</v>
      </c>
      <c r="D47" s="845">
        <f t="shared" si="0"/>
        <v>150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0</v>
      </c>
      <c r="N47" s="1170" t="s">
        <v>810</v>
      </c>
      <c r="O47" s="1170"/>
      <c r="P47" s="1170"/>
      <c r="Q47" s="1170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14</v>
      </c>
      <c r="N48" s="1170"/>
      <c r="O48" s="1170"/>
      <c r="P48" s="1170"/>
      <c r="Q48" s="1170"/>
    </row>
    <row r="49" spans="1:17" ht="17.25" thickBot="1">
      <c r="A49" s="13" t="s">
        <v>790</v>
      </c>
      <c r="B49" s="812">
        <f>Enero!B49+Febrero!B49+Marzo!B49</f>
        <v>950</v>
      </c>
      <c r="C49" s="812">
        <f>Enero!C49+Febrero!C49+Marzo!C49</f>
        <v>852</v>
      </c>
      <c r="D49" s="845">
        <f t="shared" si="0"/>
        <v>1802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143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</f>
        <v>122</v>
      </c>
      <c r="C50" s="812">
        <f>Enero!C50+Febrero!C50+Marzo!C50</f>
        <v>504</v>
      </c>
      <c r="D50" s="846">
        <f t="shared" si="0"/>
        <v>626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8</v>
      </c>
    </row>
    <row r="51" spans="1:12" ht="17.25" thickBot="1">
      <c r="A51" s="112" t="s">
        <v>723</v>
      </c>
      <c r="B51" s="113">
        <f>SUM(B13:B50)</f>
        <v>4827</v>
      </c>
      <c r="C51" s="113">
        <f>SUM(C13:C50)</f>
        <v>15525</v>
      </c>
      <c r="D51" s="847">
        <f t="shared" si="0"/>
        <v>20352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54" t="s">
        <v>809</v>
      </c>
      <c r="C52" s="1755"/>
      <c r="D52" s="812">
        <f>Enero!D52+Febrero!D52+Marzo!D52</f>
        <v>15311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189</v>
      </c>
    </row>
    <row r="53" spans="1:12" ht="17.25" thickBot="1">
      <c r="A53" s="50" t="s">
        <v>42</v>
      </c>
      <c r="B53" s="51"/>
      <c r="C53" s="52"/>
      <c r="D53" s="1756">
        <f>SUM(D52+D51)</f>
        <v>35663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13</v>
      </c>
    </row>
    <row r="54" spans="1:12" ht="17.25" thickBot="1">
      <c r="A54" s="48" t="s">
        <v>43</v>
      </c>
      <c r="B54" s="49"/>
      <c r="C54" s="53" t="s">
        <v>44</v>
      </c>
      <c r="D54" s="175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2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58" t="s">
        <v>1</v>
      </c>
      <c r="B64" s="1760" t="s">
        <v>46</v>
      </c>
      <c r="C64" s="858"/>
      <c r="D64" s="1769" t="s">
        <v>795</v>
      </c>
      <c r="E64" s="1769"/>
      <c r="F64" s="1770"/>
      <c r="G64" s="1771" t="s">
        <v>798</v>
      </c>
      <c r="H64" s="1773" t="s">
        <v>827</v>
      </c>
      <c r="I64" s="1762" t="s">
        <v>78</v>
      </c>
      <c r="J64" s="1762" t="s">
        <v>79</v>
      </c>
      <c r="K64" s="1762" t="s">
        <v>80</v>
      </c>
      <c r="L64" s="1764" t="s">
        <v>829</v>
      </c>
    </row>
    <row r="65" spans="1:20" ht="28.5" customHeight="1" thickBot="1">
      <c r="A65" s="1759"/>
      <c r="B65" s="1761"/>
      <c r="C65" s="859" t="s">
        <v>47</v>
      </c>
      <c r="D65" s="218" t="s">
        <v>796</v>
      </c>
      <c r="E65" s="218" t="s">
        <v>797</v>
      </c>
      <c r="F65" s="860" t="s">
        <v>48</v>
      </c>
      <c r="G65" s="1772"/>
      <c r="H65" s="1774"/>
      <c r="I65" s="1763"/>
      <c r="J65" s="1763"/>
      <c r="K65" s="1763"/>
      <c r="L65" s="1765"/>
      <c r="N65" t="s">
        <v>828</v>
      </c>
      <c r="S65" s="1030" t="s">
        <v>825</v>
      </c>
      <c r="T65" s="1030">
        <f>COUNTIF(T66:T77,"&gt;0")</f>
        <v>2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59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265</v>
      </c>
      <c r="C67" s="819">
        <f>Enero!C67+Febrero!C67+Marzo!C67</f>
        <v>202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202</v>
      </c>
      <c r="G67" s="159">
        <f>Enero!G67+Febrero!G67+Marzo!G67</f>
        <v>733</v>
      </c>
      <c r="H67" s="159">
        <f>_xlfn.IFERROR((Enero!H67+Febrero!H67+Marzo!H67)/$T$65,0)</f>
        <v>22</v>
      </c>
      <c r="I67" s="1062">
        <f aca="true" t="shared" si="3" ref="I67:I85">SUM(H67*$N$66)</f>
        <v>1298</v>
      </c>
      <c r="J67" s="1063">
        <f aca="true" t="shared" si="4" ref="J67:J85">_xlfn.IFERROR(SUM(G67/(I67))*100,0)</f>
        <v>56.47149460708783</v>
      </c>
      <c r="K67" s="1064">
        <f aca="true" t="shared" si="5" ref="K67:K85">_xlfn.IFERROR(SUM(G67/F67),0)</f>
        <v>3.628712871287129</v>
      </c>
      <c r="L67" s="58">
        <f>_xlfn.IFERROR((Enero!L67+Febrero!L67+Marzo!L67)/$T$65,0)</f>
        <v>6</v>
      </c>
      <c r="N67" s="1215" t="s">
        <v>830</v>
      </c>
      <c r="O67" s="1216"/>
      <c r="P67" s="1217"/>
      <c r="Q67" s="1197" t="s">
        <v>834</v>
      </c>
      <c r="R67" s="1198"/>
      <c r="S67" s="119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502</v>
      </c>
      <c r="C68" s="819">
        <f>Enero!C68+Febrero!C68+Marzo!C68</f>
        <v>385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385</v>
      </c>
      <c r="G68" s="159">
        <f>Enero!G68+Febrero!G68+Marzo!G68</f>
        <v>1077</v>
      </c>
      <c r="H68" s="159">
        <f>_xlfn.IFERROR((Enero!H68+Febrero!H68+Marzo!H68)/$T$65,0)</f>
        <v>20</v>
      </c>
      <c r="I68" s="1062">
        <f t="shared" si="3"/>
        <v>1180</v>
      </c>
      <c r="J68" s="1063">
        <f t="shared" si="4"/>
        <v>91.27118644067797</v>
      </c>
      <c r="K68" s="1064">
        <f t="shared" si="5"/>
        <v>2.7974025974025976</v>
      </c>
      <c r="L68" s="58">
        <f>_xlfn.IFERROR((Enero!L68+Febrero!L68+Marzo!L68)/$T$65,0)</f>
        <v>15.5</v>
      </c>
      <c r="N68" s="1218"/>
      <c r="O68" s="1219"/>
      <c r="P68" s="1220"/>
      <c r="Q68" s="1200"/>
      <c r="R68" s="1201"/>
      <c r="S68" s="1202"/>
      <c r="T68" s="1061">
        <f>Marzo!$N$66</f>
      </c>
    </row>
    <row r="69" spans="1:20" ht="15">
      <c r="A69" s="56" t="s">
        <v>133</v>
      </c>
      <c r="B69" s="819">
        <f>Enero!B69+Febrero!B69+Marzo!B69</f>
        <v>0</v>
      </c>
      <c r="C69" s="819">
        <f>Enero!C69+Febrero!C69+Marzo!C69</f>
        <v>117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117</v>
      </c>
      <c r="G69" s="159">
        <f>Enero!G69+Febrero!G69+Marzo!G69</f>
        <v>306</v>
      </c>
      <c r="H69" s="159">
        <f>_xlfn.IFERROR((Enero!H69+Febrero!H69+Marzo!H69)/$T$65,0)</f>
        <v>14</v>
      </c>
      <c r="I69" s="1062">
        <f t="shared" si="3"/>
        <v>826</v>
      </c>
      <c r="J69" s="1063">
        <f t="shared" si="4"/>
        <v>37.04600484261501</v>
      </c>
      <c r="K69" s="1064">
        <f t="shared" si="5"/>
        <v>2.6153846153846154</v>
      </c>
      <c r="L69" s="58">
        <f>_xlfn.IFERROR((Enero!L69+Febrero!L69+Marzo!L69)/$T$65,0)</f>
        <v>7.5</v>
      </c>
      <c r="N69" s="1218"/>
      <c r="O69" s="1219"/>
      <c r="P69" s="1220"/>
      <c r="Q69" s="1200"/>
      <c r="R69" s="1201"/>
      <c r="S69" s="1202"/>
      <c r="T69" s="1061"/>
    </row>
    <row r="70" spans="1:20" ht="15.75" thickBot="1">
      <c r="A70" s="56" t="s">
        <v>134</v>
      </c>
      <c r="B70" s="819">
        <f>Enero!B70+Febrero!B70+Marzo!B70</f>
        <v>626</v>
      </c>
      <c r="C70" s="819">
        <f>Enero!C70+Febrero!C70+Marzo!C70</f>
        <v>381</v>
      </c>
      <c r="D70" s="819">
        <f>Enero!D70+Febrero!D70+Marzo!D70</f>
        <v>5</v>
      </c>
      <c r="E70" s="819">
        <f>Enero!E70+Febrero!E70+Marzo!E70</f>
        <v>31</v>
      </c>
      <c r="F70" s="862">
        <f t="shared" si="2"/>
        <v>417</v>
      </c>
      <c r="G70" s="159">
        <f>Enero!G70+Febrero!G70+Marzo!G70</f>
        <v>1695</v>
      </c>
      <c r="H70" s="159">
        <f>_xlfn.IFERROR((Enero!H70+Febrero!H70+Marzo!H70)/$T$65,0)</f>
        <v>26</v>
      </c>
      <c r="I70" s="1062">
        <f t="shared" si="3"/>
        <v>1534</v>
      </c>
      <c r="J70" s="1063">
        <f t="shared" si="4"/>
        <v>110.49543676662321</v>
      </c>
      <c r="K70" s="1064">
        <f t="shared" si="5"/>
        <v>4.0647482014388485</v>
      </c>
      <c r="L70" s="58">
        <f>_xlfn.IFERROR((Enero!L70+Febrero!L70+Marzo!L70)/$T$65,0)</f>
        <v>19.5</v>
      </c>
      <c r="N70" s="1221"/>
      <c r="O70" s="1222"/>
      <c r="P70" s="1223"/>
      <c r="Q70" s="1203"/>
      <c r="R70" s="1204"/>
      <c r="S70" s="120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20" ht="15">
      <c r="A73" s="56" t="s">
        <v>137</v>
      </c>
      <c r="B73" s="819">
        <f>Enero!B73+Febrero!B73+Marzo!B73</f>
        <v>0</v>
      </c>
      <c r="C73" s="819">
        <f>Enero!C73+Febrero!C73+Marzo!C73</f>
        <v>1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6</v>
      </c>
      <c r="L73" s="58">
        <f>_xlfn.IFERROR((Enero!L73+Febrero!L73+Marzo!L73)/$T$65,0)</f>
        <v>0</v>
      </c>
      <c r="N73" s="1200"/>
      <c r="O73" s="1201"/>
      <c r="P73" s="1202"/>
      <c r="Q73" s="1209"/>
      <c r="R73" s="1210"/>
      <c r="S73" s="121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203"/>
      <c r="O74" s="1204"/>
      <c r="P74" s="1205"/>
      <c r="Q74" s="1212"/>
      <c r="R74" s="1213"/>
      <c r="S74" s="121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19">
        <f>Enero!B76+Febrero!B76+Marzo!B76</f>
        <v>282</v>
      </c>
      <c r="C76" s="819">
        <f>Enero!C76+Febrero!C76+Marzo!C76</f>
        <v>265</v>
      </c>
      <c r="D76" s="819">
        <f>Enero!D76+Febrero!D76+Marzo!D76</f>
        <v>1</v>
      </c>
      <c r="E76" s="819">
        <f>Enero!E76+Febrero!E76+Marzo!E76</f>
        <v>1</v>
      </c>
      <c r="F76" s="862">
        <f t="shared" si="2"/>
        <v>267</v>
      </c>
      <c r="G76" s="159">
        <f>Enero!G76+Febrero!G76+Marzo!G76</f>
        <v>1018</v>
      </c>
      <c r="H76" s="159">
        <f>_xlfn.IFERROR((Enero!H76+Febrero!H76+Marzo!H76)/$T$65,0)</f>
        <v>11</v>
      </c>
      <c r="I76" s="1062">
        <f t="shared" si="3"/>
        <v>649</v>
      </c>
      <c r="J76" s="1063">
        <f t="shared" si="4"/>
        <v>156.85670261941448</v>
      </c>
      <c r="K76" s="1064">
        <f t="shared" si="5"/>
        <v>3.8127340823970037</v>
      </c>
      <c r="L76" s="58">
        <f>_xlfn.IFERROR((Enero!L76+Febrero!L76+Marzo!L76)/$T$65,0)</f>
        <v>8</v>
      </c>
      <c r="N76" s="1218"/>
      <c r="O76" s="1219"/>
      <c r="P76" s="1220"/>
    </row>
    <row r="77" spans="1:16" ht="15">
      <c r="A77" s="57" t="s">
        <v>141</v>
      </c>
      <c r="B77" s="819">
        <f>Enero!B77+Febrero!B77+Marzo!B77</f>
        <v>0</v>
      </c>
      <c r="C77" s="819">
        <f>Enero!C77+Febrero!C77+Marzo!C77</f>
        <v>0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0</v>
      </c>
      <c r="L77" s="58">
        <f>_xlfn.IFERROR((Enero!L77+Febrero!L77+Marzo!L77)/$T$65,0)</f>
        <v>0</v>
      </c>
      <c r="N77" s="1218"/>
      <c r="O77" s="1219"/>
      <c r="P77" s="1220"/>
    </row>
    <row r="78" spans="1:16" ht="15.75" thickBot="1">
      <c r="A78" s="56" t="s">
        <v>142</v>
      </c>
      <c r="B78" s="819">
        <f>Enero!B78+Febrero!B78+Marzo!B78</f>
        <v>0</v>
      </c>
      <c r="C78" s="819">
        <f>Enero!C78+Febrero!C78+Marzo!C78</f>
        <v>4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4</v>
      </c>
      <c r="G78" s="159">
        <f>Enero!G78+Febrero!G78+Marzo!G78</f>
        <v>16</v>
      </c>
      <c r="H78" s="159">
        <f>_xlfn.IFERROR((Enero!H78+Febrero!H78+Marzo!H78)/$T$65,0)</f>
        <v>3</v>
      </c>
      <c r="I78" s="1062">
        <f t="shared" si="3"/>
        <v>177</v>
      </c>
      <c r="J78" s="1063">
        <f t="shared" si="4"/>
        <v>9.03954802259887</v>
      </c>
      <c r="K78" s="1064">
        <f t="shared" si="5"/>
        <v>4</v>
      </c>
      <c r="L78" s="58">
        <f>_xlfn.IFERROR((Enero!L78+Febrero!L78+Marzo!L78)/$T$65,0)</f>
        <v>0</v>
      </c>
      <c r="N78" s="1221"/>
      <c r="O78" s="1222"/>
      <c r="P78" s="122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19">
        <f>Enero!B80+Febrero!B80+Marzo!B80</f>
        <v>0</v>
      </c>
      <c r="C80" s="819">
        <f>Enero!C80+Febrero!C80+Marzo!C80</f>
        <v>2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2</v>
      </c>
      <c r="G80" s="159">
        <f>Enero!G80+Febrero!G80+Marzo!G80</f>
        <v>16</v>
      </c>
      <c r="H80" s="159">
        <f>_xlfn.IFERROR((Enero!H80+Febrero!H80+Marzo!H80)/$T$65,0)</f>
        <v>1</v>
      </c>
      <c r="I80" s="1062">
        <f t="shared" si="3"/>
        <v>59</v>
      </c>
      <c r="J80" s="1063">
        <f t="shared" si="4"/>
        <v>27.11864406779661</v>
      </c>
      <c r="K80" s="1064">
        <f t="shared" si="5"/>
        <v>8</v>
      </c>
      <c r="L80" s="58">
        <f>_xlfn.IFERROR((Enero!L80+Febrero!L80+Marzo!L80)/$T$65,0)</f>
        <v>0</v>
      </c>
      <c r="N80" s="1200"/>
      <c r="O80" s="1201"/>
      <c r="P80" s="120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200"/>
      <c r="O81" s="1201"/>
      <c r="P81" s="1202"/>
    </row>
    <row r="82" spans="1:16" ht="15.75" thickBot="1">
      <c r="A82" s="56" t="s">
        <v>146</v>
      </c>
      <c r="B82" s="819">
        <f>Enero!B82+Febrero!B82+Marzo!B82</f>
        <v>0</v>
      </c>
      <c r="C82" s="819">
        <f>Enero!C82+Febrero!C82+Marzo!C82</f>
        <v>44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44</v>
      </c>
      <c r="G82" s="159">
        <f>Enero!G82+Febrero!G82+Marzo!G82</f>
        <v>469</v>
      </c>
      <c r="H82" s="159">
        <f>_xlfn.IFERROR((Enero!H82+Febrero!H82+Marzo!H82)/$T$65,0)</f>
        <v>8</v>
      </c>
      <c r="I82" s="1062">
        <f t="shared" si="3"/>
        <v>472</v>
      </c>
      <c r="J82" s="1063">
        <f t="shared" si="4"/>
        <v>99.36440677966102</v>
      </c>
      <c r="K82" s="1064">
        <f t="shared" si="5"/>
        <v>10.659090909090908</v>
      </c>
      <c r="L82" s="58">
        <f>_xlfn.IFERROR((Enero!L82+Febrero!L82+Marzo!L82)/$T$65,0)</f>
        <v>3</v>
      </c>
      <c r="N82" s="1203"/>
      <c r="O82" s="1204"/>
      <c r="P82" s="1205"/>
    </row>
    <row r="83" spans="1:12" ht="15">
      <c r="A83" s="56" t="s">
        <v>147</v>
      </c>
      <c r="B83" s="819">
        <f>Enero!B83+Febrero!B83+Marzo!B83</f>
        <v>0</v>
      </c>
      <c r="C83" s="819">
        <f>Enero!C83+Febrero!C83+Marzo!C83</f>
        <v>77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77</v>
      </c>
      <c r="G83" s="159">
        <f>Enero!G83+Febrero!G83+Marzo!G83</f>
        <v>319</v>
      </c>
      <c r="H83" s="159">
        <f>_xlfn.IFERROR((Enero!H83+Febrero!H83+Marzo!H83)/$T$65,0)</f>
        <v>7</v>
      </c>
      <c r="I83" s="1062">
        <f t="shared" si="3"/>
        <v>413</v>
      </c>
      <c r="J83" s="1063">
        <f t="shared" si="4"/>
        <v>77.23970944309927</v>
      </c>
      <c r="K83" s="1064">
        <f t="shared" si="5"/>
        <v>4.142857142857143</v>
      </c>
      <c r="L83" s="58">
        <f>_xlfn.IFERROR((Enero!L83+Febrero!L83+Marzo!L83)/$T$65,0)</f>
        <v>5.5</v>
      </c>
    </row>
    <row r="84" spans="1:12" ht="15">
      <c r="A84" s="56" t="s">
        <v>148</v>
      </c>
      <c r="B84" s="819">
        <f>Enero!B84+Febrero!B84+Marzo!B84</f>
        <v>0</v>
      </c>
      <c r="C84" s="819">
        <f>Enero!C84+Febrero!C84+Marzo!C84</f>
        <v>67</v>
      </c>
      <c r="D84" s="819">
        <f>Enero!D84+Febrero!D84+Marzo!D84</f>
        <v>0</v>
      </c>
      <c r="E84" s="819">
        <f>Enero!E84+Febrero!E84+Marzo!E84</f>
        <v>12</v>
      </c>
      <c r="F84" s="862">
        <f t="shared" si="2"/>
        <v>79</v>
      </c>
      <c r="G84" s="159">
        <f>Enero!G84+Febrero!G84+Marzo!G84</f>
        <v>398</v>
      </c>
      <c r="H84" s="159">
        <f>_xlfn.IFERROR((Enero!H84+Febrero!H84+Marzo!H84)/$T$65,0)</f>
        <v>7</v>
      </c>
      <c r="I84" s="1062">
        <f t="shared" si="3"/>
        <v>413</v>
      </c>
      <c r="J84" s="1063">
        <f t="shared" si="4"/>
        <v>96.3680387409201</v>
      </c>
      <c r="K84" s="1064">
        <f t="shared" si="5"/>
        <v>5.037974683544304</v>
      </c>
      <c r="L84" s="58">
        <f>_xlfn.IFERROR((Enero!L84+Febrero!L84+Marzo!L84)/$T$65,0)</f>
        <v>3</v>
      </c>
    </row>
    <row r="85" spans="1:12" ht="15">
      <c r="A85" s="56" t="s">
        <v>149</v>
      </c>
      <c r="B85" s="819">
        <f>Enero!B85+Febrero!B85+Marzo!B85</f>
        <v>0</v>
      </c>
      <c r="C85" s="819">
        <f>Enero!C85+Febrero!C85+Marzo!C85</f>
        <v>48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50</v>
      </c>
      <c r="G85" s="159">
        <f>Enero!G85+Febrero!G85+Marzo!G85</f>
        <v>253</v>
      </c>
      <c r="H85" s="159">
        <f>_xlfn.IFERROR((Enero!H85+Febrero!H85+Marzo!H85)/$T$65,0)</f>
        <v>14</v>
      </c>
      <c r="I85" s="1062">
        <f t="shared" si="3"/>
        <v>826</v>
      </c>
      <c r="J85" s="1063">
        <f t="shared" si="4"/>
        <v>30.629539951573847</v>
      </c>
      <c r="K85" s="1064">
        <f t="shared" si="5"/>
        <v>5.06</v>
      </c>
      <c r="L85" s="58">
        <f>_xlfn.IFERROR((Enero!L85+Febrero!L85+Marzo!L85)/$T$65,0)</f>
        <v>1.5</v>
      </c>
    </row>
    <row r="86" spans="1:12" ht="15.75" thickBot="1">
      <c r="A86" s="863" t="s">
        <v>6</v>
      </c>
      <c r="B86" s="1034">
        <f aca="true" t="shared" si="6" ref="B86:I86">SUM(B66:B85)</f>
        <v>1675</v>
      </c>
      <c r="C86" s="1035">
        <f t="shared" si="6"/>
        <v>1593</v>
      </c>
      <c r="D86" s="1036">
        <f t="shared" si="6"/>
        <v>7</v>
      </c>
      <c r="E86" s="1036">
        <f t="shared" si="6"/>
        <v>45</v>
      </c>
      <c r="F86" s="1036">
        <f t="shared" si="6"/>
        <v>1645</v>
      </c>
      <c r="G86" s="1065">
        <f t="shared" si="6"/>
        <v>6306</v>
      </c>
      <c r="H86" s="1066">
        <f t="shared" si="6"/>
        <v>133</v>
      </c>
      <c r="I86" s="1067">
        <f t="shared" si="6"/>
        <v>7847</v>
      </c>
      <c r="J86" s="1066">
        <f>_xlfn.IFERROR(SUM(G86/I86)*100,0)</f>
        <v>80.36192175353638</v>
      </c>
      <c r="K86" s="1066">
        <f>_xlfn.IFERROR(SUM(G86/F86),0)</f>
        <v>3.833434650455927</v>
      </c>
      <c r="L86" s="1068">
        <f>SUM(L66:L85)</f>
        <v>69.5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50" t="s">
        <v>735</v>
      </c>
      <c r="B89" s="1751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78"/>
      <c r="B90" s="1779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75" t="s">
        <v>41</v>
      </c>
      <c r="B91" s="72" t="s">
        <v>731</v>
      </c>
      <c r="C91" s="825">
        <f>Enero!C91+Febrero!C91+Marzo!C91</f>
        <v>3</v>
      </c>
      <c r="D91" s="825">
        <f>Enero!D91+Febrero!D91+Marzo!D91</f>
        <v>32</v>
      </c>
      <c r="E91" s="825">
        <f>Enero!E91+Febrero!E91+Marzo!E91</f>
        <v>40</v>
      </c>
      <c r="F91" s="825">
        <f>Enero!F91+Febrero!F91+Marzo!F91</f>
        <v>26</v>
      </c>
      <c r="G91" s="825">
        <f>Enero!G91+Febrero!G91+Marzo!G91</f>
        <v>14</v>
      </c>
      <c r="H91" s="825">
        <f>Enero!H91+Febrero!H91+Marzo!H91</f>
        <v>8</v>
      </c>
      <c r="I91" s="825">
        <f>Enero!I91+Febrero!I91+Marzo!I91</f>
        <v>1</v>
      </c>
      <c r="J91" s="825">
        <f>Enero!J91+Febrero!J91+Marzo!J91</f>
        <v>0</v>
      </c>
      <c r="K91" s="869">
        <f aca="true" t="shared" si="7" ref="K91:K99">SUM(J91+I91+H91+G91+F91+E91+D91+C91)</f>
        <v>124</v>
      </c>
      <c r="L91" s="6"/>
      <c r="M91" s="6"/>
      <c r="N91" s="6"/>
      <c r="O91" s="6"/>
      <c r="P91" s="6"/>
      <c r="Q91" s="6"/>
      <c r="R91" s="6"/>
    </row>
    <row r="92" spans="1:11" ht="15">
      <c r="A92" s="1776"/>
      <c r="B92" s="68" t="s">
        <v>730</v>
      </c>
      <c r="C92" s="825">
        <f>Enero!C92+Febrero!C92+Marzo!C92</f>
        <v>2</v>
      </c>
      <c r="D92" s="825">
        <f>Enero!D92+Febrero!D92+Marzo!D92</f>
        <v>45</v>
      </c>
      <c r="E92" s="825">
        <f>Enero!E92+Febrero!E92+Marzo!E92</f>
        <v>79</v>
      </c>
      <c r="F92" s="825">
        <f>Enero!F92+Febrero!F92+Marzo!F92</f>
        <v>59</v>
      </c>
      <c r="G92" s="825">
        <f>Enero!G92+Febrero!G92+Marzo!G92</f>
        <v>34</v>
      </c>
      <c r="H92" s="825">
        <f>Enero!H92+Febrero!H92+Marzo!H92</f>
        <v>9</v>
      </c>
      <c r="I92" s="825">
        <f>Enero!I92+Febrero!I92+Marzo!I92</f>
        <v>3</v>
      </c>
      <c r="J92" s="825">
        <f>Enero!J92+Febrero!J92+Marzo!J92</f>
        <v>1</v>
      </c>
      <c r="K92" s="870">
        <f t="shared" si="7"/>
        <v>232</v>
      </c>
    </row>
    <row r="93" spans="1:11" ht="15.75" thickBot="1">
      <c r="A93" s="1777"/>
      <c r="B93" s="873" t="s">
        <v>6</v>
      </c>
      <c r="C93" s="874">
        <f aca="true" t="shared" si="8" ref="C93:J93">SUM(C91+C92)</f>
        <v>5</v>
      </c>
      <c r="D93" s="875">
        <f t="shared" si="8"/>
        <v>77</v>
      </c>
      <c r="E93" s="875">
        <f t="shared" si="8"/>
        <v>119</v>
      </c>
      <c r="F93" s="875">
        <f t="shared" si="8"/>
        <v>85</v>
      </c>
      <c r="G93" s="875">
        <f t="shared" si="8"/>
        <v>48</v>
      </c>
      <c r="H93" s="875">
        <f t="shared" si="8"/>
        <v>17</v>
      </c>
      <c r="I93" s="875">
        <f t="shared" si="8"/>
        <v>4</v>
      </c>
      <c r="J93" s="876">
        <f t="shared" si="8"/>
        <v>1</v>
      </c>
      <c r="K93" s="871">
        <f t="shared" si="7"/>
        <v>356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0</v>
      </c>
      <c r="F94" s="831">
        <f>Enero!F94+Febrero!F94+Marzo!F94</f>
        <v>2</v>
      </c>
      <c r="G94" s="831">
        <f>Enero!G94+Febrero!G94+Marzo!G94</f>
        <v>1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6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77</v>
      </c>
      <c r="E95" s="831">
        <f>Enero!E95+Febrero!E95+Marzo!E95</f>
        <v>119</v>
      </c>
      <c r="F95" s="831">
        <f>Enero!F95+Febrero!F95+Marzo!F95</f>
        <v>84</v>
      </c>
      <c r="G95" s="831">
        <f>Enero!G95+Febrero!G95+Marzo!G95</f>
        <v>48</v>
      </c>
      <c r="H95" s="831">
        <f>Enero!H95+Febrero!H95+Marzo!H95</f>
        <v>17</v>
      </c>
      <c r="I95" s="831">
        <f>Enero!I95+Febrero!I95+Marzo!I95</f>
        <v>4</v>
      </c>
      <c r="J95" s="831">
        <f>Enero!J95+Febrero!J95+Marzo!J95</f>
        <v>1</v>
      </c>
      <c r="K95" s="869">
        <f t="shared" si="7"/>
        <v>355</v>
      </c>
    </row>
    <row r="96" spans="1:11" ht="15">
      <c r="A96" s="1767"/>
      <c r="B96" s="131" t="s">
        <v>727</v>
      </c>
      <c r="C96" s="831">
        <f>Enero!C96+Febrero!C96+Marzo!C96</f>
        <v>0</v>
      </c>
      <c r="D96" s="831">
        <f>Enero!D96+Febrero!D96+Marzo!D96</f>
        <v>0</v>
      </c>
      <c r="E96" s="831">
        <f>Enero!E96+Febrero!E96+Marzo!E96</f>
        <v>0</v>
      </c>
      <c r="F96" s="831">
        <f>Enero!F96+Febrero!F96+Marzo!F96</f>
        <v>1</v>
      </c>
      <c r="G96" s="831">
        <f>Enero!G96+Febrero!G96+Marzo!G96</f>
        <v>0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1</v>
      </c>
    </row>
    <row r="97" spans="1:18" ht="15.75" thickBot="1">
      <c r="A97" s="1768"/>
      <c r="B97" s="877" t="s">
        <v>6</v>
      </c>
      <c r="C97" s="878">
        <f>C96+C95</f>
        <v>5</v>
      </c>
      <c r="D97" s="879">
        <f aca="true" t="shared" si="9" ref="D97:J97">D96+D95</f>
        <v>77</v>
      </c>
      <c r="E97" s="879">
        <f t="shared" si="9"/>
        <v>119</v>
      </c>
      <c r="F97" s="879">
        <f t="shared" si="9"/>
        <v>85</v>
      </c>
      <c r="G97" s="879">
        <f t="shared" si="9"/>
        <v>48</v>
      </c>
      <c r="H97" s="879">
        <f t="shared" si="9"/>
        <v>17</v>
      </c>
      <c r="I97" s="879">
        <f t="shared" si="9"/>
        <v>4</v>
      </c>
      <c r="J97" s="880">
        <f t="shared" si="9"/>
        <v>1</v>
      </c>
      <c r="K97" s="871">
        <f t="shared" si="7"/>
        <v>356</v>
      </c>
      <c r="R97" s="18"/>
    </row>
    <row r="98" spans="1:11" ht="15.75" thickBot="1">
      <c r="A98" s="75"/>
      <c r="B98" s="72" t="s">
        <v>726</v>
      </c>
      <c r="C98" s="825">
        <f>Enero!C98+Febrero!C98+Marzo!C98</f>
        <v>1</v>
      </c>
      <c r="D98" s="825">
        <f>Enero!D98+Febrero!D98+Marzo!D98</f>
        <v>11</v>
      </c>
      <c r="E98" s="825">
        <f>Enero!E98+Febrero!E98+Marzo!E98</f>
        <v>15</v>
      </c>
      <c r="F98" s="825">
        <f>Enero!F98+Febrero!F98+Marzo!F98</f>
        <v>5</v>
      </c>
      <c r="G98" s="825">
        <f>Enero!G98+Febrero!G98+Marzo!G98</f>
        <v>13</v>
      </c>
      <c r="H98" s="825">
        <f>Enero!H98+Febrero!H98+Marzo!H98</f>
        <v>4</v>
      </c>
      <c r="I98" s="825">
        <f>Enero!I98+Febrero!I98+Marzo!I98</f>
        <v>1</v>
      </c>
      <c r="J98" s="825">
        <f>Enero!J98+Febrero!J98+Marzo!J98</f>
        <v>0</v>
      </c>
      <c r="K98" s="869">
        <f t="shared" si="7"/>
        <v>50</v>
      </c>
    </row>
    <row r="99" spans="1:11" ht="15.75" thickBot="1">
      <c r="A99" s="76"/>
      <c r="B99" s="77" t="s">
        <v>732</v>
      </c>
      <c r="C99" s="825">
        <f>Enero!C99+Febrero!C99+Marzo!C99</f>
        <v>1</v>
      </c>
      <c r="D99" s="825">
        <f>Enero!D99+Febrero!D99+Marzo!D99</f>
        <v>6</v>
      </c>
      <c r="E99" s="825">
        <f>Enero!E99+Febrero!E99+Marzo!E99</f>
        <v>7</v>
      </c>
      <c r="F99" s="825">
        <f>Enero!F99+Febrero!F99+Marzo!F99</f>
        <v>15</v>
      </c>
      <c r="G99" s="825">
        <f>Enero!G99+Febrero!G99+Marzo!G99</f>
        <v>4</v>
      </c>
      <c r="H99" s="825">
        <f>Enero!H99+Febrero!H99+Marzo!H99</f>
        <v>2</v>
      </c>
      <c r="I99" s="825">
        <f>Enero!I99+Febrero!I99+Marzo!I99</f>
        <v>0</v>
      </c>
      <c r="J99" s="825">
        <f>Enero!J99+Febrero!J99+Marzo!J99</f>
        <v>0</v>
      </c>
      <c r="K99" s="871">
        <f t="shared" si="7"/>
        <v>35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</f>
        <v>2287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</f>
        <v>2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</f>
        <v>23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</f>
        <v>46032836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</f>
        <v>26778116.93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80" t="s">
        <v>62</v>
      </c>
      <c r="B107" s="1781"/>
      <c r="C107" s="1781"/>
      <c r="D107" s="1781"/>
      <c r="E107" s="1781"/>
      <c r="F107" s="1782">
        <f>SUM(F105+F106)</f>
        <v>72810952.93</v>
      </c>
      <c r="G107" s="178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</f>
        <v>1563189.06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40">
        <f>Enero!F109+Febrero!F109+Marzo!F109</f>
        <v>10347971.620000001</v>
      </c>
      <c r="G109" s="1741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40">
        <f>Enero!F110+Febrero!F110+Marzo!F110</f>
        <v>1047711.3600000001</v>
      </c>
      <c r="G110" s="1741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40">
        <f>Enero!F111+Febrero!F111+Marzo!F111</f>
        <v>67429542.97</v>
      </c>
      <c r="G111" s="1741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80" t="s">
        <v>66</v>
      </c>
      <c r="B112" s="1781"/>
      <c r="C112" s="1781"/>
      <c r="D112" s="1781"/>
      <c r="E112" s="1781"/>
      <c r="F112" s="1782">
        <f>SUM(F108+F109+F110+F111)</f>
        <v>80388415.01</v>
      </c>
      <c r="G112" s="178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</f>
        <v>791154425.1600001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819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84" t="s">
        <v>1</v>
      </c>
      <c r="B11" s="881" t="s">
        <v>2</v>
      </c>
      <c r="C11" s="882" t="s">
        <v>724</v>
      </c>
      <c r="D11" s="1786" t="s">
        <v>3</v>
      </c>
      <c r="E11" s="807"/>
      <c r="F11" s="1788" t="s">
        <v>725</v>
      </c>
      <c r="G11" s="1789"/>
      <c r="H11" s="1789"/>
      <c r="I11" s="1790"/>
      <c r="J11" s="890" t="s">
        <v>4</v>
      </c>
      <c r="K11" s="891" t="s">
        <v>5</v>
      </c>
      <c r="L11" s="1794" t="s">
        <v>6</v>
      </c>
      <c r="N11" s="1170"/>
      <c r="O11" s="1170"/>
      <c r="P11" s="1170"/>
      <c r="Q11" s="1170"/>
    </row>
    <row r="12" spans="1:12" ht="15.75" customHeight="1" thickBot="1">
      <c r="A12" s="1785"/>
      <c r="B12" s="883" t="s">
        <v>7</v>
      </c>
      <c r="C12" s="884" t="s">
        <v>8</v>
      </c>
      <c r="D12" s="1787"/>
      <c r="E12" s="807"/>
      <c r="F12" s="1791"/>
      <c r="G12" s="1792"/>
      <c r="H12" s="1792"/>
      <c r="I12" s="1793"/>
      <c r="J12" s="892" t="s">
        <v>9</v>
      </c>
      <c r="K12" s="893" t="s">
        <v>10</v>
      </c>
      <c r="L12" s="1795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85" t="s">
        <v>11</v>
      </c>
      <c r="G13" s="1086"/>
      <c r="H13" s="1086"/>
      <c r="I13" s="1086"/>
      <c r="J13" s="812">
        <f>Abril!J13+Mayo!J13+Junio!J13</f>
        <v>0</v>
      </c>
      <c r="K13" s="817">
        <f>Abril!K13+Mayo!K13+Junio!K13</f>
        <v>0</v>
      </c>
      <c r="L13" s="894">
        <f>SUM(K13+J13)</f>
        <v>0</v>
      </c>
    </row>
    <row r="14" spans="1:12" ht="15">
      <c r="A14" s="13" t="s">
        <v>692</v>
      </c>
      <c r="B14" s="812">
        <f>Abril!B14+Mayo!B14+Junio!B14</f>
        <v>0</v>
      </c>
      <c r="C14" s="812">
        <f>Abril!C14+Mayo!C14+Junio!C14</f>
        <v>0</v>
      </c>
      <c r="D14" s="886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Abril!J14+Mayo!J14+Junio!J14</f>
        <v>0</v>
      </c>
      <c r="K14" s="812">
        <f>Abril!K14+Mayo!K14+Junio!K14</f>
        <v>0</v>
      </c>
      <c r="L14" s="894">
        <f aca="true" t="shared" si="1" ref="L14:L33">SUM(K14+J14)</f>
        <v>0</v>
      </c>
    </row>
    <row r="15" spans="1:12" ht="15">
      <c r="A15" s="13" t="s">
        <v>693</v>
      </c>
      <c r="B15" s="812">
        <f>Abril!B15+Mayo!B15+Junio!B15</f>
        <v>0</v>
      </c>
      <c r="C15" s="812">
        <f>Abril!C15+Mayo!C15+Junio!C15</f>
        <v>0</v>
      </c>
      <c r="D15" s="886">
        <f t="shared" si="0"/>
        <v>0</v>
      </c>
      <c r="E15" s="807"/>
      <c r="F15" s="1085" t="s">
        <v>13</v>
      </c>
      <c r="G15" s="1086"/>
      <c r="H15" s="1086"/>
      <c r="I15" s="1086"/>
      <c r="J15" s="812">
        <f>Abril!J15+Mayo!J15+Junio!J15</f>
        <v>0</v>
      </c>
      <c r="K15" s="812">
        <f>Abril!K15+Mayo!K15+Junio!K15</f>
        <v>0</v>
      </c>
      <c r="L15" s="894">
        <f t="shared" si="1"/>
        <v>0</v>
      </c>
    </row>
    <row r="16" spans="1:12" ht="15">
      <c r="A16" s="13" t="s">
        <v>694</v>
      </c>
      <c r="B16" s="812">
        <f>Abril!B16+Mayo!B16+Junio!B16</f>
        <v>0</v>
      </c>
      <c r="C16" s="812">
        <f>Abril!C16+Mayo!C16+Junio!C16</f>
        <v>0</v>
      </c>
      <c r="D16" s="886">
        <f t="shared" si="0"/>
        <v>0</v>
      </c>
      <c r="E16" s="807"/>
      <c r="F16" s="1085" t="s">
        <v>14</v>
      </c>
      <c r="G16" s="1086"/>
      <c r="H16" s="1086"/>
      <c r="I16" s="1086"/>
      <c r="J16" s="812">
        <f>Abril!J16+Mayo!J16+Junio!J16</f>
        <v>0</v>
      </c>
      <c r="K16" s="812">
        <f>Abril!K16+Mayo!K16+Junio!K16</f>
        <v>0</v>
      </c>
      <c r="L16" s="894">
        <f t="shared" si="1"/>
        <v>0</v>
      </c>
    </row>
    <row r="17" spans="1:12" ht="15">
      <c r="A17" s="13" t="s">
        <v>695</v>
      </c>
      <c r="B17" s="812">
        <f>Abril!B17+Mayo!B17+Junio!B17</f>
        <v>0</v>
      </c>
      <c r="C17" s="812">
        <f>Abril!C17+Mayo!C17+Junio!C17</f>
        <v>0</v>
      </c>
      <c r="D17" s="886">
        <f t="shared" si="0"/>
        <v>0</v>
      </c>
      <c r="E17" s="807"/>
      <c r="F17" s="1085" t="s">
        <v>15</v>
      </c>
      <c r="G17" s="1086"/>
      <c r="H17" s="1086"/>
      <c r="I17" s="1086"/>
      <c r="J17" s="812">
        <f>Abril!J17+Mayo!J17+Junio!J17</f>
        <v>0</v>
      </c>
      <c r="K17" s="812">
        <f>Abril!K17+Mayo!K17+Junio!K17</f>
        <v>0</v>
      </c>
      <c r="L17" s="894">
        <f t="shared" si="1"/>
        <v>0</v>
      </c>
    </row>
    <row r="18" spans="1:12" ht="15">
      <c r="A18" s="13" t="s">
        <v>786</v>
      </c>
      <c r="B18" s="812">
        <f>Abril!B18+Mayo!B18+Junio!B18</f>
        <v>0</v>
      </c>
      <c r="C18" s="812">
        <f>Abril!C18+Mayo!C18+Junio!C18</f>
        <v>0</v>
      </c>
      <c r="D18" s="886">
        <f t="shared" si="0"/>
        <v>0</v>
      </c>
      <c r="E18" s="807"/>
      <c r="F18" s="1101" t="s">
        <v>16</v>
      </c>
      <c r="G18" s="1102"/>
      <c r="H18" s="1102"/>
      <c r="I18" s="1102"/>
      <c r="J18" s="812">
        <f>Abril!J18+Mayo!J18+Junio!J18</f>
        <v>0</v>
      </c>
      <c r="K18" s="812">
        <f>Abril!K18+Mayo!K18+Junio!K18</f>
        <v>0</v>
      </c>
      <c r="L18" s="894">
        <f t="shared" si="1"/>
        <v>0</v>
      </c>
    </row>
    <row r="19" spans="1:12" ht="15">
      <c r="A19" s="13" t="s">
        <v>696</v>
      </c>
      <c r="B19" s="812">
        <f>Abril!B19+Mayo!B19+Junio!B19</f>
        <v>0</v>
      </c>
      <c r="C19" s="812">
        <f>Abril!C19+Mayo!C19+Junio!C19</f>
        <v>0</v>
      </c>
      <c r="D19" s="886">
        <f t="shared" si="0"/>
        <v>0</v>
      </c>
      <c r="E19" s="807"/>
      <c r="F19" s="1101" t="s">
        <v>17</v>
      </c>
      <c r="G19" s="1102"/>
      <c r="H19" s="1102"/>
      <c r="I19" s="1103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1" t="s">
        <v>18</v>
      </c>
      <c r="G20" s="1102"/>
      <c r="H20" s="1102"/>
      <c r="I20" s="1103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0</v>
      </c>
      <c r="C21" s="812">
        <f>Abril!C21+Mayo!C21+Junio!C21</f>
        <v>0</v>
      </c>
      <c r="D21" s="886">
        <f t="shared" si="0"/>
        <v>0</v>
      </c>
      <c r="E21" s="807"/>
      <c r="F21" s="1101" t="s">
        <v>19</v>
      </c>
      <c r="G21" s="1102"/>
      <c r="H21" s="1102"/>
      <c r="I21" s="1103"/>
      <c r="J21" s="812">
        <f>Abril!J21+Mayo!J21+Junio!J21</f>
        <v>0</v>
      </c>
      <c r="K21" s="812">
        <f>Abril!K21+Mayo!K21+Junio!K21</f>
        <v>0</v>
      </c>
      <c r="L21" s="894">
        <f t="shared" si="1"/>
        <v>0</v>
      </c>
    </row>
    <row r="22" spans="1:12" ht="15">
      <c r="A22" s="13" t="s">
        <v>699</v>
      </c>
      <c r="B22" s="812">
        <f>Abril!B22+Mayo!B22+Junio!B22</f>
        <v>0</v>
      </c>
      <c r="C22" s="812">
        <f>Abril!C22+Mayo!C22+Junio!C22</f>
        <v>0</v>
      </c>
      <c r="D22" s="886">
        <f t="shared" si="0"/>
        <v>0</v>
      </c>
      <c r="E22" s="807"/>
      <c r="F22" s="1101" t="s">
        <v>20</v>
      </c>
      <c r="G22" s="1102"/>
      <c r="H22" s="1102"/>
      <c r="I22" s="1103"/>
      <c r="J22" s="812">
        <f>Abril!J22+Mayo!J22+Junio!J22</f>
        <v>0</v>
      </c>
      <c r="K22" s="812">
        <f>Abril!K22+Mayo!K22+Junio!K22</f>
        <v>0</v>
      </c>
      <c r="L22" s="894">
        <f t="shared" si="1"/>
        <v>0</v>
      </c>
    </row>
    <row r="23" spans="1:12" ht="15">
      <c r="A23" s="13" t="s">
        <v>700</v>
      </c>
      <c r="B23" s="812">
        <f>Abril!B23+Mayo!B23+Junio!B23</f>
        <v>0</v>
      </c>
      <c r="C23" s="812">
        <f>Abril!C23+Mayo!C23+Junio!C23</f>
        <v>0</v>
      </c>
      <c r="D23" s="886">
        <f t="shared" si="0"/>
        <v>0</v>
      </c>
      <c r="E23" s="807"/>
      <c r="F23" s="1101" t="s">
        <v>21</v>
      </c>
      <c r="G23" s="1102"/>
      <c r="H23" s="1102"/>
      <c r="I23" s="1103"/>
      <c r="J23" s="812">
        <f>Abril!J23+Mayo!J23+Junio!J23</f>
        <v>0</v>
      </c>
      <c r="K23" s="812">
        <f>Abril!K23+Mayo!K23+Junio!K23</f>
        <v>0</v>
      </c>
      <c r="L23" s="894">
        <f t="shared" si="1"/>
        <v>0</v>
      </c>
    </row>
    <row r="24" spans="1:12" ht="15">
      <c r="A24" s="13" t="s">
        <v>701</v>
      </c>
      <c r="B24" s="812">
        <f>Abril!B24+Mayo!B24+Junio!B24</f>
        <v>0</v>
      </c>
      <c r="C24" s="812">
        <f>Abril!C24+Mayo!C24+Junio!C24</f>
        <v>0</v>
      </c>
      <c r="D24" s="886">
        <f t="shared" si="0"/>
        <v>0</v>
      </c>
      <c r="E24" s="807"/>
      <c r="F24" s="1101" t="s">
        <v>22</v>
      </c>
      <c r="G24" s="1102"/>
      <c r="H24" s="1102"/>
      <c r="I24" s="1103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0</v>
      </c>
      <c r="C25" s="812">
        <f>Abril!C25+Mayo!C25+Junio!C25</f>
        <v>0</v>
      </c>
      <c r="D25" s="886">
        <f t="shared" si="0"/>
        <v>0</v>
      </c>
      <c r="E25" s="807"/>
      <c r="F25" s="1101" t="s">
        <v>23</v>
      </c>
      <c r="G25" s="1102"/>
      <c r="H25" s="1102"/>
      <c r="I25" s="1103"/>
      <c r="J25" s="812">
        <f>Abril!J25+Mayo!J25+Junio!J25</f>
        <v>0</v>
      </c>
      <c r="K25" s="812">
        <f>Abril!K25+Mayo!K25+Junio!K25</f>
        <v>0</v>
      </c>
      <c r="L25" s="894">
        <f t="shared" si="1"/>
        <v>0</v>
      </c>
    </row>
    <row r="26" spans="1:12" ht="15">
      <c r="A26" s="13" t="s">
        <v>703</v>
      </c>
      <c r="B26" s="812">
        <f>Abril!B26+Mayo!B26+Junio!B26</f>
        <v>0</v>
      </c>
      <c r="C26" s="812">
        <f>Abril!C26+Mayo!C26+Junio!C26</f>
        <v>0</v>
      </c>
      <c r="D26" s="886">
        <f t="shared" si="0"/>
        <v>0</v>
      </c>
      <c r="E26" s="807"/>
      <c r="F26" s="1101" t="s">
        <v>24</v>
      </c>
      <c r="G26" s="1102"/>
      <c r="H26" s="1102"/>
      <c r="I26" s="1103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0</v>
      </c>
      <c r="C27" s="812">
        <f>Abril!C27+Mayo!C27+Junio!C27</f>
        <v>0</v>
      </c>
      <c r="D27" s="886">
        <f t="shared" si="0"/>
        <v>0</v>
      </c>
      <c r="E27" s="807"/>
      <c r="F27" s="1101" t="s">
        <v>25</v>
      </c>
      <c r="G27" s="1102"/>
      <c r="H27" s="1102"/>
      <c r="I27" s="1103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0</v>
      </c>
      <c r="C28" s="812">
        <f>Abril!C28+Mayo!C28+Junio!C28</f>
        <v>0</v>
      </c>
      <c r="D28" s="886">
        <f t="shared" si="0"/>
        <v>0</v>
      </c>
      <c r="E28" s="807"/>
      <c r="F28" s="1101" t="s">
        <v>26</v>
      </c>
      <c r="G28" s="1102"/>
      <c r="H28" s="1102"/>
      <c r="I28" s="1103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0</v>
      </c>
      <c r="C29" s="812">
        <f>Abril!C29+Mayo!C29+Junio!C29</f>
        <v>0</v>
      </c>
      <c r="D29" s="886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Abril!K29+Mayo!K29+Junio!K29</f>
        <v>0</v>
      </c>
      <c r="L29" s="894">
        <f t="shared" si="1"/>
        <v>0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85" t="s">
        <v>28</v>
      </c>
      <c r="G30" s="1086"/>
      <c r="H30" s="1086"/>
      <c r="I30" s="1086"/>
      <c r="J30" s="812">
        <f>Abril!J30+Mayo!J30+Junio!J30</f>
        <v>0</v>
      </c>
      <c r="K30" s="144"/>
      <c r="L30" s="894">
        <f t="shared" si="1"/>
        <v>0</v>
      </c>
    </row>
    <row r="31" spans="1:12" ht="15">
      <c r="A31" s="13" t="s">
        <v>708</v>
      </c>
      <c r="B31" s="812">
        <f>Abril!B31+Mayo!B31+Junio!B31</f>
        <v>0</v>
      </c>
      <c r="C31" s="812">
        <f>Abril!C31+Mayo!C31+Junio!C31</f>
        <v>0</v>
      </c>
      <c r="D31" s="886">
        <f t="shared" si="0"/>
        <v>0</v>
      </c>
      <c r="E31" s="807"/>
      <c r="F31" s="1085" t="s">
        <v>29</v>
      </c>
      <c r="G31" s="1086"/>
      <c r="H31" s="1086"/>
      <c r="I31" s="1086"/>
      <c r="J31" s="812">
        <f>Abril!J31+Mayo!J31+Junio!J31</f>
        <v>0</v>
      </c>
      <c r="K31" s="812">
        <f>Abril!K31+Mayo!K31+Junio!K31</f>
        <v>0</v>
      </c>
      <c r="L31" s="894">
        <f t="shared" si="1"/>
        <v>0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85" t="s">
        <v>30</v>
      </c>
      <c r="G32" s="1086"/>
      <c r="H32" s="1086"/>
      <c r="I32" s="1086"/>
      <c r="J32" s="812">
        <f>Abril!J32+Mayo!J32+Junio!J32</f>
        <v>0</v>
      </c>
      <c r="K32" s="812">
        <f>Abril!K32+Mayo!K32+Junio!K32</f>
        <v>0</v>
      </c>
      <c r="L32" s="894">
        <f t="shared" si="1"/>
        <v>0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85" t="s">
        <v>31</v>
      </c>
      <c r="G33" s="1086"/>
      <c r="H33" s="1086"/>
      <c r="I33" s="1086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0</v>
      </c>
      <c r="C34" s="812">
        <f>Abril!C34+Mayo!C34+Junio!C34</f>
        <v>0</v>
      </c>
      <c r="D34" s="886">
        <f t="shared" si="0"/>
        <v>0</v>
      </c>
      <c r="E34" s="809"/>
      <c r="F34" s="1163" t="s">
        <v>76</v>
      </c>
      <c r="G34" s="1164"/>
      <c r="H34" s="1164"/>
      <c r="I34" s="1164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0</v>
      </c>
      <c r="C35" s="812">
        <f>Abril!C35+Mayo!C35+Junio!C35</f>
        <v>0</v>
      </c>
      <c r="D35" s="886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0</v>
      </c>
    </row>
    <row r="36" spans="1:12" ht="15">
      <c r="A36" s="13" t="s">
        <v>710</v>
      </c>
      <c r="B36" s="812">
        <f>Abril!B36+Mayo!B36+Junio!B36</f>
        <v>0</v>
      </c>
      <c r="C36" s="812">
        <f>Abril!C36+Mayo!C36+Junio!C36</f>
        <v>0</v>
      </c>
      <c r="D36" s="886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0</v>
      </c>
    </row>
    <row r="37" spans="1:12" ht="15">
      <c r="A37" s="13" t="s">
        <v>711</v>
      </c>
      <c r="B37" s="812">
        <f>Abril!B37+Mayo!B37+Junio!B37</f>
        <v>0</v>
      </c>
      <c r="C37" s="812">
        <f>Abril!C37+Mayo!C37+Junio!C37</f>
        <v>0</v>
      </c>
      <c r="D37" s="886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0</v>
      </c>
    </row>
    <row r="38" spans="1:12" ht="15">
      <c r="A38" s="13" t="s">
        <v>712</v>
      </c>
      <c r="B38" s="812">
        <f>Abril!B38+Mayo!B38+Junio!B38</f>
        <v>0</v>
      </c>
      <c r="C38" s="812">
        <f>Abril!C38+Mayo!C38+Junio!C38</f>
        <v>0</v>
      </c>
      <c r="D38" s="886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0</v>
      </c>
    </row>
    <row r="39" spans="1:12" ht="15">
      <c r="A39" s="13" t="s">
        <v>785</v>
      </c>
      <c r="B39" s="812">
        <f>Abril!B39+Mayo!B39+Junio!B39</f>
        <v>0</v>
      </c>
      <c r="C39" s="812">
        <f>Abril!C39+Mayo!C39+Junio!C39</f>
        <v>0</v>
      </c>
      <c r="D39" s="886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0</v>
      </c>
    </row>
    <row r="40" spans="1:12" ht="15.75" thickBot="1">
      <c r="A40" s="13" t="s">
        <v>713</v>
      </c>
      <c r="B40" s="812">
        <f>Abril!B40+Mayo!B40+Junio!B40</f>
        <v>0</v>
      </c>
      <c r="C40" s="812">
        <f>Abril!C40+Mayo!C40+Junio!C40</f>
        <v>0</v>
      </c>
      <c r="D40" s="886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0</v>
      </c>
    </row>
    <row r="41" spans="1:12" ht="15.75" thickBot="1">
      <c r="A41" s="13" t="s">
        <v>714</v>
      </c>
      <c r="B41" s="812">
        <f>Abril!B41+Mayo!B41+Junio!B41</f>
        <v>0</v>
      </c>
      <c r="C41" s="812">
        <f>Abril!C41+Mayo!C41+Junio!C41</f>
        <v>0</v>
      </c>
      <c r="D41" s="886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0</v>
      </c>
      <c r="C42" s="812">
        <f>Abril!C42+Mayo!C42+Junio!C42</f>
        <v>0</v>
      </c>
      <c r="D42" s="886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0</v>
      </c>
      <c r="C43" s="812">
        <f>Abril!C43+Mayo!C43+Junio!C43</f>
        <v>0</v>
      </c>
      <c r="D43" s="886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0</v>
      </c>
    </row>
    <row r="44" spans="1:5" ht="15.75">
      <c r="A44" s="13" t="s">
        <v>717</v>
      </c>
      <c r="B44" s="812">
        <f>Abril!B44+Mayo!B44+Junio!B44</f>
        <v>0</v>
      </c>
      <c r="C44" s="812">
        <f>Abril!C44+Mayo!C44+Junio!C44</f>
        <v>0</v>
      </c>
      <c r="D44" s="886">
        <f t="shared" si="0"/>
        <v>0</v>
      </c>
      <c r="E44" s="810"/>
    </row>
    <row r="45" spans="1:9" ht="12" customHeight="1" thickBot="1">
      <c r="A45" s="13" t="s">
        <v>718</v>
      </c>
      <c r="B45" s="812">
        <f>Abril!B45+Mayo!B45+Junio!B45</f>
        <v>0</v>
      </c>
      <c r="C45" s="812">
        <f>Abril!C45+Mayo!C45+Junio!C45</f>
        <v>0</v>
      </c>
      <c r="D45" s="886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0</v>
      </c>
      <c r="C47" s="812">
        <f>Abril!C47+Mayo!C47+Junio!C47</f>
        <v>0</v>
      </c>
      <c r="D47" s="886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Abril!B49+Mayo!B49+Junio!B49</f>
        <v>0</v>
      </c>
      <c r="C49" s="812">
        <f>Abril!C49+Mayo!C49+Junio!C49</f>
        <v>0</v>
      </c>
      <c r="D49" s="886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Abril!B50+Mayo!B50+Junio!B50</f>
        <v>0</v>
      </c>
      <c r="C50" s="812">
        <f>Abril!C50+Mayo!C50+Junio!C50</f>
        <v>0</v>
      </c>
      <c r="D50" s="887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888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796" t="s">
        <v>809</v>
      </c>
      <c r="C52" s="1797"/>
      <c r="D52" s="812">
        <f>Abril!D52+Mayo!D52+Junio!D52</f>
        <v>0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0</v>
      </c>
    </row>
    <row r="53" spans="1:12" ht="16.5">
      <c r="A53" s="50" t="s">
        <v>42</v>
      </c>
      <c r="B53" s="51"/>
      <c r="C53" s="52"/>
      <c r="D53" s="1798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0</v>
      </c>
    </row>
    <row r="54" spans="1:12" ht="17.25" thickBot="1">
      <c r="A54" s="48" t="s">
        <v>43</v>
      </c>
      <c r="B54" s="49"/>
      <c r="C54" s="53" t="s">
        <v>44</v>
      </c>
      <c r="D54" s="1799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00" t="s">
        <v>1</v>
      </c>
      <c r="B64" s="1802" t="s">
        <v>46</v>
      </c>
      <c r="C64" s="901"/>
      <c r="D64" s="1811" t="s">
        <v>795</v>
      </c>
      <c r="E64" s="1811"/>
      <c r="F64" s="1812"/>
      <c r="G64" s="1813" t="s">
        <v>798</v>
      </c>
      <c r="H64" s="1815" t="s">
        <v>827</v>
      </c>
      <c r="I64" s="1804" t="s">
        <v>78</v>
      </c>
      <c r="J64" s="1804" t="s">
        <v>79</v>
      </c>
      <c r="K64" s="1804" t="s">
        <v>80</v>
      </c>
      <c r="L64" s="1806" t="s">
        <v>829</v>
      </c>
    </row>
    <row r="65" spans="1:20" ht="28.5" customHeight="1" thickBot="1">
      <c r="A65" s="1801"/>
      <c r="B65" s="1803"/>
      <c r="C65" s="902" t="s">
        <v>47</v>
      </c>
      <c r="D65" s="903" t="s">
        <v>796</v>
      </c>
      <c r="E65" s="903" t="s">
        <v>797</v>
      </c>
      <c r="F65" s="904" t="s">
        <v>48</v>
      </c>
      <c r="G65" s="1814"/>
      <c r="H65" s="1816"/>
      <c r="I65" s="1805"/>
      <c r="J65" s="1805"/>
      <c r="K65" s="1805"/>
      <c r="L65" s="1807"/>
      <c r="N65" t="s">
        <v>828</v>
      </c>
      <c r="S65" t="s">
        <v>825</v>
      </c>
      <c r="T65">
        <f>COUNTIF(T66:T77,"&gt;0")</f>
        <v>0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0</v>
      </c>
      <c r="S66" s="1061"/>
      <c r="T66" s="1061"/>
    </row>
    <row r="67" spans="1:20" ht="15">
      <c r="A67" s="56" t="s">
        <v>131</v>
      </c>
      <c r="B67" s="823">
        <f>Abril!B67+Mayo!B67+Junio!B67</f>
        <v>0</v>
      </c>
      <c r="C67" s="820">
        <f>Abril!C67+Mayo!C67+Junio!C67</f>
        <v>0</v>
      </c>
      <c r="D67" s="821">
        <f>Abril!D67+Mayo!D67+Junio!D67</f>
        <v>0</v>
      </c>
      <c r="E67" s="822">
        <f>Abril!E67+Mayo!E67+Junio!E67</f>
        <v>0</v>
      </c>
      <c r="F67" s="906">
        <f aca="true" t="shared" si="2" ref="F67:F85">E67+D67+C67</f>
        <v>0</v>
      </c>
      <c r="G67" s="159">
        <f>Abril!G67+Mayo!G67+Junio!G67</f>
        <v>0</v>
      </c>
      <c r="H67" s="35">
        <f>_xlfn.IFERROR((Abril!H67+Mayo!H67+Junio!H67)/$T$65,0)</f>
        <v>0</v>
      </c>
      <c r="I67" s="1069">
        <f aca="true" t="shared" si="3" ref="I67:I85">SUM(H67*$N$66)</f>
        <v>0</v>
      </c>
      <c r="J67" s="1070">
        <f aca="true" t="shared" si="4" ref="J67:J85">_xlfn.IFERROR(SUM(G67/(I67))*100,0)</f>
        <v>0</v>
      </c>
      <c r="K67" s="1071">
        <f aca="true" t="shared" si="5" ref="K67:K86">_xlfn.IFERROR(SUM(G67/F67),0)</f>
        <v>0</v>
      </c>
      <c r="L67" s="58">
        <f>_xlfn.IFERROR((Abril!L67+Mayo!L67+Junio!L67)/$T$65,0)</f>
        <v>0</v>
      </c>
      <c r="N67" s="1215" t="s">
        <v>830</v>
      </c>
      <c r="O67" s="1216"/>
      <c r="P67" s="1217"/>
      <c r="Q67" s="1197" t="s">
        <v>834</v>
      </c>
      <c r="R67" s="1198"/>
      <c r="S67" s="1199"/>
      <c r="T67" s="1061"/>
    </row>
    <row r="68" spans="1:20" ht="15">
      <c r="A68" s="57" t="s">
        <v>132</v>
      </c>
      <c r="B68" s="823">
        <f>Abril!B68+Mayo!B68+Junio!B68</f>
        <v>0</v>
      </c>
      <c r="C68" s="820">
        <f>Abril!C68+Mayo!C68+Junio!C68</f>
        <v>0</v>
      </c>
      <c r="D68" s="821">
        <f>Abril!D68+Mayo!D68+Junio!D68</f>
        <v>0</v>
      </c>
      <c r="E68" s="822">
        <f>Abril!E68+Mayo!E68+Junio!E68</f>
        <v>0</v>
      </c>
      <c r="F68" s="906">
        <f t="shared" si="2"/>
        <v>0</v>
      </c>
      <c r="G68" s="159">
        <f>Abril!G68+Mayo!G68+Junio!G68</f>
        <v>0</v>
      </c>
      <c r="H68" s="35">
        <f>_xlfn.IFERROR((Abril!H68+Mayo!H68+Junio!H68)/$T$65,0)</f>
        <v>0</v>
      </c>
      <c r="I68" s="1069">
        <f t="shared" si="3"/>
        <v>0</v>
      </c>
      <c r="J68" s="1070">
        <f t="shared" si="4"/>
        <v>0</v>
      </c>
      <c r="K68" s="1071">
        <f t="shared" si="5"/>
        <v>0</v>
      </c>
      <c r="L68" s="58">
        <f>_xlfn.IFERROR((Abril!L68+Mayo!L68+Junio!L68)/$T$65,0)</f>
        <v>0</v>
      </c>
      <c r="N68" s="1218"/>
      <c r="O68" s="1219"/>
      <c r="P68" s="1220"/>
      <c r="Q68" s="1200"/>
      <c r="R68" s="1201"/>
      <c r="S68" s="1202"/>
      <c r="T68" s="1061"/>
    </row>
    <row r="69" spans="1:20" ht="15">
      <c r="A69" s="56" t="s">
        <v>133</v>
      </c>
      <c r="B69" s="823">
        <f>Abril!B69+Mayo!B69+Junio!B69</f>
        <v>0</v>
      </c>
      <c r="C69" s="820">
        <f>Abril!C69+Mayo!C69+Junio!C69</f>
        <v>0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0</v>
      </c>
      <c r="G69" s="159">
        <f>Abril!G69+Mayo!G69+Junio!G69</f>
        <v>0</v>
      </c>
      <c r="H69" s="35">
        <f>_xlfn.IFERROR((Abril!H69+Mayo!H69+Junio!H69)/$T$65,0)</f>
        <v>0</v>
      </c>
      <c r="I69" s="1069">
        <f t="shared" si="3"/>
        <v>0</v>
      </c>
      <c r="J69" s="1070">
        <f t="shared" si="4"/>
        <v>0</v>
      </c>
      <c r="K69" s="1071">
        <f t="shared" si="5"/>
        <v>0</v>
      </c>
      <c r="L69" s="58">
        <f>_xlfn.IFERROR((Abril!L69+Mayo!L69+Junio!L69)/$T$65,0)</f>
        <v>0</v>
      </c>
      <c r="N69" s="1218"/>
      <c r="O69" s="1219"/>
      <c r="P69" s="1220"/>
      <c r="Q69" s="1200"/>
      <c r="R69" s="1201"/>
      <c r="S69" s="1202"/>
      <c r="T69" s="1061">
        <f>Abril!$N$66</f>
      </c>
    </row>
    <row r="70" spans="1:20" ht="15.75" thickBot="1">
      <c r="A70" s="56" t="s">
        <v>134</v>
      </c>
      <c r="B70" s="823">
        <f>Abril!B70+Mayo!B70+Junio!B70</f>
        <v>0</v>
      </c>
      <c r="C70" s="820">
        <f>Abril!C70+Mayo!C70+Junio!C70</f>
        <v>0</v>
      </c>
      <c r="D70" s="821">
        <f>Abril!D70+Mayo!D70+Junio!D70</f>
        <v>0</v>
      </c>
      <c r="E70" s="822">
        <f>Abril!E70+Mayo!E70+Junio!E70</f>
        <v>0</v>
      </c>
      <c r="F70" s="906">
        <f t="shared" si="2"/>
        <v>0</v>
      </c>
      <c r="G70" s="159">
        <f>Abril!G70+Mayo!G70+Junio!G70</f>
        <v>0</v>
      </c>
      <c r="H70" s="35">
        <f>_xlfn.IFERROR((Abril!H70+Mayo!H70+Junio!H70)/$T$65,0)</f>
        <v>0</v>
      </c>
      <c r="I70" s="1069">
        <f t="shared" si="3"/>
        <v>0</v>
      </c>
      <c r="J70" s="1070">
        <f t="shared" si="4"/>
        <v>0</v>
      </c>
      <c r="K70" s="1071">
        <f t="shared" si="5"/>
        <v>0</v>
      </c>
      <c r="L70" s="58">
        <f>_xlfn.IFERROR((Abril!L70+Mayo!L70+Junio!L70)/$T$65,0)</f>
        <v>0</v>
      </c>
      <c r="N70" s="1221"/>
      <c r="O70" s="1222"/>
      <c r="P70" s="1223"/>
      <c r="Q70" s="1203"/>
      <c r="R70" s="1204"/>
      <c r="S70" s="1205"/>
      <c r="T70" s="1061">
        <f>Mayo!$N$66</f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0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69">
        <f t="shared" si="3"/>
        <v>0</v>
      </c>
      <c r="J73" s="1070">
        <f t="shared" si="4"/>
        <v>0</v>
      </c>
      <c r="K73" s="1071">
        <f t="shared" si="5"/>
        <v>0</v>
      </c>
      <c r="L73" s="58">
        <f>_xlfn.IFERROR((Abril!L73+Mayo!L73+Junio!L73)/$T$65,0)</f>
        <v>0</v>
      </c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23">
        <f>Abril!B76+Mayo!B76+Junio!B76</f>
        <v>0</v>
      </c>
      <c r="C76" s="820">
        <f>Abril!C76+Mayo!C76+Junio!C76</f>
        <v>0</v>
      </c>
      <c r="D76" s="821">
        <f>Abril!D76+Mayo!D76+Junio!D76</f>
        <v>0</v>
      </c>
      <c r="E76" s="822">
        <f>Abril!E76+Mayo!E76+Junio!E76</f>
        <v>0</v>
      </c>
      <c r="F76" s="906">
        <f t="shared" si="2"/>
        <v>0</v>
      </c>
      <c r="G76" s="159">
        <f>Abril!G76+Mayo!G76+Junio!G76</f>
        <v>0</v>
      </c>
      <c r="H76" s="35">
        <f>_xlfn.IFERROR((Abril!H76+Mayo!H76+Junio!H76)/$T$65,0)</f>
        <v>0</v>
      </c>
      <c r="I76" s="1069">
        <f t="shared" si="3"/>
        <v>0</v>
      </c>
      <c r="J76" s="1070">
        <f t="shared" si="4"/>
        <v>0</v>
      </c>
      <c r="K76" s="1071">
        <f t="shared" si="5"/>
        <v>0</v>
      </c>
      <c r="L76" s="58">
        <f>_xlfn.IFERROR((Abril!L76+Mayo!L76+Junio!L76)/$T$65,0)</f>
        <v>0</v>
      </c>
      <c r="N76" s="1218"/>
      <c r="O76" s="1219"/>
      <c r="P76" s="122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18"/>
      <c r="O77" s="1219"/>
      <c r="P77" s="122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0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0</v>
      </c>
      <c r="G78" s="159">
        <f>Abril!G78+Mayo!G78+Junio!G78</f>
        <v>0</v>
      </c>
      <c r="H78" s="35">
        <f>_xlfn.IFERROR((Abril!H78+Mayo!H78+Junio!H78)/$T$65,0)</f>
        <v>0</v>
      </c>
      <c r="I78" s="1069">
        <f t="shared" si="3"/>
        <v>0</v>
      </c>
      <c r="J78" s="1070">
        <f t="shared" si="4"/>
        <v>0</v>
      </c>
      <c r="K78" s="1071">
        <f t="shared" si="5"/>
        <v>0</v>
      </c>
      <c r="L78" s="58">
        <f>_xlfn.IFERROR((Abril!L78+Mayo!L78+Junio!L78)/$T$65,0)</f>
        <v>0</v>
      </c>
      <c r="N78" s="1221"/>
      <c r="O78" s="1222"/>
      <c r="P78" s="122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0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0</v>
      </c>
      <c r="L79" s="58">
        <f>_xlfn.IFERROR((Abril!L79+Mayo!L79+Junio!L79)/$T$65,0)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0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0</v>
      </c>
      <c r="G80" s="159">
        <f>Abril!G80+Mayo!G80+Junio!G80</f>
        <v>0</v>
      </c>
      <c r="H80" s="35">
        <f>_xlfn.IFERROR((Abril!H80+Mayo!H80+Junio!H80)/$T$65,0)</f>
        <v>0</v>
      </c>
      <c r="I80" s="1069">
        <f t="shared" si="3"/>
        <v>0</v>
      </c>
      <c r="J80" s="1070">
        <f t="shared" si="4"/>
        <v>0</v>
      </c>
      <c r="K80" s="1071">
        <f t="shared" si="5"/>
        <v>0</v>
      </c>
      <c r="L80" s="58">
        <f>_xlfn.IFERROR((Abril!L80+Mayo!L80+Junio!L80)/$T$65,0)</f>
        <v>0</v>
      </c>
      <c r="N80" s="1200"/>
      <c r="O80" s="1201"/>
      <c r="P80" s="120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200"/>
      <c r="O81" s="1201"/>
      <c r="P81" s="120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0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0</v>
      </c>
      <c r="G82" s="159">
        <f>Abril!G82+Mayo!G82+Junio!G82</f>
        <v>0</v>
      </c>
      <c r="H82" s="35">
        <f>_xlfn.IFERROR((Abril!H82+Mayo!H82+Junio!H82)/$T$65,0)</f>
        <v>0</v>
      </c>
      <c r="I82" s="1069">
        <f t="shared" si="3"/>
        <v>0</v>
      </c>
      <c r="J82" s="1070">
        <f t="shared" si="4"/>
        <v>0</v>
      </c>
      <c r="K82" s="1071">
        <f t="shared" si="5"/>
        <v>0</v>
      </c>
      <c r="L82" s="58">
        <f>_xlfn.IFERROR((Abril!L82+Mayo!L82+Junio!L82)/$T$65,0)</f>
        <v>0</v>
      </c>
      <c r="N82" s="1203"/>
      <c r="O82" s="1204"/>
      <c r="P82" s="120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0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0</v>
      </c>
      <c r="G83" s="159">
        <f>Abril!G83+Mayo!G83+Junio!G83</f>
        <v>0</v>
      </c>
      <c r="H83" s="35">
        <f>_xlfn.IFERROR((Abril!H83+Mayo!H83+Junio!H83)/$T$65,0)</f>
        <v>0</v>
      </c>
      <c r="I83" s="1069">
        <f t="shared" si="3"/>
        <v>0</v>
      </c>
      <c r="J83" s="1070">
        <f t="shared" si="4"/>
        <v>0</v>
      </c>
      <c r="K83" s="1071">
        <f t="shared" si="5"/>
        <v>0</v>
      </c>
      <c r="L83" s="58">
        <f>_xlfn.IFERROR((Abril!L83+Mayo!L83+Junio!L83)/$T$65,0)</f>
        <v>0</v>
      </c>
    </row>
    <row r="84" spans="1:12" ht="15">
      <c r="A84" s="56" t="s">
        <v>148</v>
      </c>
      <c r="B84" s="823">
        <f>Abril!B84+Mayo!B84+Junio!B84</f>
        <v>0</v>
      </c>
      <c r="C84" s="820">
        <f>Abril!C84+Mayo!C84+Junio!C84</f>
        <v>0</v>
      </c>
      <c r="D84" s="821">
        <f>Abril!D84+Mayo!D84+Junio!D84</f>
        <v>0</v>
      </c>
      <c r="E84" s="822">
        <f>Abril!E84+Mayo!E84+Junio!E84</f>
        <v>0</v>
      </c>
      <c r="F84" s="906">
        <f t="shared" si="2"/>
        <v>0</v>
      </c>
      <c r="G84" s="159">
        <f>Abril!G84+Mayo!G84+Junio!G84</f>
        <v>0</v>
      </c>
      <c r="H84" s="35">
        <f>_xlfn.IFERROR((Abril!H84+Mayo!H84+Junio!H84)/$T$65,0)</f>
        <v>0</v>
      </c>
      <c r="I84" s="1069">
        <f t="shared" si="3"/>
        <v>0</v>
      </c>
      <c r="J84" s="1070">
        <f t="shared" si="4"/>
        <v>0</v>
      </c>
      <c r="K84" s="1071">
        <f t="shared" si="5"/>
        <v>0</v>
      </c>
      <c r="L84" s="58">
        <f>_xlfn.IFERROR((Abril!L84+Mayo!L84+Junio!L84)/$T$65,0)</f>
        <v>0</v>
      </c>
    </row>
    <row r="85" spans="1:12" ht="15">
      <c r="A85" s="56" t="s">
        <v>149</v>
      </c>
      <c r="B85" s="823">
        <f>Abril!B85+Mayo!B85+Junio!B85</f>
        <v>0</v>
      </c>
      <c r="C85" s="820">
        <f>Abril!C85+Mayo!C85+Junio!C85</f>
        <v>0</v>
      </c>
      <c r="D85" s="821">
        <f>Abril!D85+Mayo!D85+Junio!D85</f>
        <v>0</v>
      </c>
      <c r="E85" s="822">
        <f>Abril!E85+Mayo!E85+Junio!E85</f>
        <v>0</v>
      </c>
      <c r="F85" s="906">
        <f t="shared" si="2"/>
        <v>0</v>
      </c>
      <c r="G85" s="159">
        <f>Abril!G85+Mayo!G85+Junio!G85</f>
        <v>0</v>
      </c>
      <c r="H85" s="35">
        <f>_xlfn.IFERROR((Abril!H85+Mayo!H85+Junio!H85)/$T$65,0)</f>
        <v>0</v>
      </c>
      <c r="I85" s="1069">
        <f t="shared" si="3"/>
        <v>0</v>
      </c>
      <c r="J85" s="1070">
        <f t="shared" si="4"/>
        <v>0</v>
      </c>
      <c r="K85" s="1071">
        <f t="shared" si="5"/>
        <v>0</v>
      </c>
      <c r="L85" s="58">
        <f>_xlfn.IFERROR((Abril!L85+Mayo!L85+Junio!L85)/$T$65,0)</f>
        <v>0</v>
      </c>
    </row>
    <row r="86" spans="1:12" ht="15.75" thickBot="1">
      <c r="A86" s="907" t="s">
        <v>6</v>
      </c>
      <c r="B86" s="1042">
        <f aca="true" t="shared" si="6" ref="B86:I86">SUM(B66:B85)</f>
        <v>0</v>
      </c>
      <c r="C86" s="1043">
        <f t="shared" si="6"/>
        <v>0</v>
      </c>
      <c r="D86" s="1044">
        <f t="shared" si="6"/>
        <v>0</v>
      </c>
      <c r="E86" s="1044">
        <f t="shared" si="6"/>
        <v>0</v>
      </c>
      <c r="F86" s="1044">
        <f t="shared" si="6"/>
        <v>0</v>
      </c>
      <c r="G86" s="1045">
        <f t="shared" si="6"/>
        <v>0</v>
      </c>
      <c r="H86" s="1046">
        <f t="shared" si="6"/>
        <v>0</v>
      </c>
      <c r="I86" s="1044">
        <f t="shared" si="6"/>
        <v>0</v>
      </c>
      <c r="J86" s="1046">
        <f>_xlfn.IFERROR(SUM(G86/I86)*100,0)</f>
        <v>0</v>
      </c>
      <c r="K86" s="1046">
        <f t="shared" si="5"/>
        <v>0</v>
      </c>
      <c r="L86" s="104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92" t="s">
        <v>735</v>
      </c>
      <c r="B89" s="1793"/>
      <c r="C89" s="1822" t="s">
        <v>733</v>
      </c>
      <c r="D89" s="1823"/>
      <c r="E89" s="1823"/>
      <c r="F89" s="1823"/>
      <c r="G89" s="1823"/>
      <c r="H89" s="1823"/>
      <c r="I89" s="1823"/>
      <c r="J89" s="182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20"/>
      <c r="B90" s="1821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17" t="s">
        <v>41</v>
      </c>
      <c r="B91" s="72" t="s">
        <v>731</v>
      </c>
      <c r="C91" s="825">
        <f>Abril!C91+Mayo!C91+Junio!C91</f>
        <v>0</v>
      </c>
      <c r="D91" s="826">
        <f>Abril!D91+Mayo!D91+Junio!D91</f>
        <v>0</v>
      </c>
      <c r="E91" s="826">
        <f>Abril!E91+Mayo!E91+Junio!E91</f>
        <v>0</v>
      </c>
      <c r="F91" s="826">
        <f>Abril!F91+Mayo!F91+Junio!F91</f>
        <v>0</v>
      </c>
      <c r="G91" s="826">
        <f>Abril!G91+Mayo!G91+Junio!G91</f>
        <v>0</v>
      </c>
      <c r="H91" s="826">
        <f>Abril!H91+Mayo!H91+Junio!H91</f>
        <v>0</v>
      </c>
      <c r="I91" s="826">
        <f>Abril!I91+Mayo!I91+Junio!I91</f>
        <v>0</v>
      </c>
      <c r="J91" s="827">
        <f>Abril!J91+Mayo!J91+Junio!J91</f>
        <v>0</v>
      </c>
      <c r="K91" s="913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18"/>
      <c r="B92" s="68" t="s">
        <v>730</v>
      </c>
      <c r="C92" s="828">
        <f>Abril!C92+Mayo!C92+Junio!C92</f>
        <v>0</v>
      </c>
      <c r="D92" s="829">
        <f>Abril!D92+Mayo!D92+Junio!D92</f>
        <v>0</v>
      </c>
      <c r="E92" s="829">
        <f>Abril!E92+Mayo!E92+Junio!E92</f>
        <v>0</v>
      </c>
      <c r="F92" s="829">
        <f>Abril!F92+Mayo!F92+Junio!F92</f>
        <v>0</v>
      </c>
      <c r="G92" s="829">
        <f>Abril!G92+Mayo!G92+Junio!G92</f>
        <v>0</v>
      </c>
      <c r="H92" s="829">
        <f>Abril!H92+Mayo!H92+Junio!H92</f>
        <v>0</v>
      </c>
      <c r="I92" s="829">
        <f>Abril!I92+Mayo!I92+Junio!I92</f>
        <v>0</v>
      </c>
      <c r="J92" s="830">
        <f>Abril!J92+Mayo!J92+Junio!J92</f>
        <v>0</v>
      </c>
      <c r="K92" s="914">
        <f t="shared" si="7"/>
        <v>0</v>
      </c>
    </row>
    <row r="93" spans="1:11" ht="15.75" thickBot="1">
      <c r="A93" s="1819"/>
      <c r="B93" s="917" t="s">
        <v>6</v>
      </c>
      <c r="C93" s="918">
        <f aca="true" t="shared" si="8" ref="C93:J93">SUM(C91+C92)</f>
        <v>0</v>
      </c>
      <c r="D93" s="919">
        <f t="shared" si="8"/>
        <v>0</v>
      </c>
      <c r="E93" s="919">
        <f t="shared" si="8"/>
        <v>0</v>
      </c>
      <c r="F93" s="919">
        <f t="shared" si="8"/>
        <v>0</v>
      </c>
      <c r="G93" s="919">
        <f t="shared" si="8"/>
        <v>0</v>
      </c>
      <c r="H93" s="919">
        <f t="shared" si="8"/>
        <v>0</v>
      </c>
      <c r="I93" s="919">
        <f t="shared" si="8"/>
        <v>0</v>
      </c>
      <c r="J93" s="920">
        <f t="shared" si="8"/>
        <v>0</v>
      </c>
      <c r="K93" s="915">
        <f t="shared" si="7"/>
        <v>0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0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0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0</v>
      </c>
    </row>
    <row r="95" spans="1:11" ht="15">
      <c r="A95" s="1808" t="s">
        <v>55</v>
      </c>
      <c r="B95" s="60" t="s">
        <v>728</v>
      </c>
      <c r="C95" s="825">
        <f>Abril!C95+Mayo!C95+Junio!C95</f>
        <v>0</v>
      </c>
      <c r="D95" s="826">
        <f>Abril!D95+Mayo!D95+Junio!D95</f>
        <v>0</v>
      </c>
      <c r="E95" s="826">
        <f>Abril!E95+Mayo!E95+Junio!E95</f>
        <v>0</v>
      </c>
      <c r="F95" s="826">
        <f>Abril!F95+Mayo!F95+Junio!F95</f>
        <v>0</v>
      </c>
      <c r="G95" s="826">
        <f>Abril!G95+Mayo!G95+Junio!G95</f>
        <v>0</v>
      </c>
      <c r="H95" s="826">
        <f>Abril!H95+Mayo!H95+Junio!H95</f>
        <v>0</v>
      </c>
      <c r="I95" s="826">
        <f>Abril!I95+Mayo!I95+Junio!I95</f>
        <v>0</v>
      </c>
      <c r="J95" s="827">
        <f>Abril!J95+Mayo!J95+Junio!J95</f>
        <v>0</v>
      </c>
      <c r="K95" s="913">
        <f t="shared" si="7"/>
        <v>0</v>
      </c>
    </row>
    <row r="96" spans="1:11" ht="15">
      <c r="A96" s="1809"/>
      <c r="B96" s="131" t="s">
        <v>727</v>
      </c>
      <c r="C96" s="828">
        <f>Abril!C96+Mayo!C96+Junio!C96</f>
        <v>0</v>
      </c>
      <c r="D96" s="829">
        <f>Abril!D96+Mayo!D96+Junio!D96</f>
        <v>0</v>
      </c>
      <c r="E96" s="829">
        <f>Abril!E96+Mayo!E96+Junio!E96</f>
        <v>0</v>
      </c>
      <c r="F96" s="829">
        <f>Abril!F96+Mayo!F96+Junio!F96</f>
        <v>0</v>
      </c>
      <c r="G96" s="829">
        <f>Abril!G96+Mayo!G96+Junio!G96</f>
        <v>0</v>
      </c>
      <c r="H96" s="829">
        <f>Abril!H96+Mayo!H96+Junio!H96</f>
        <v>0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0</v>
      </c>
    </row>
    <row r="97" spans="1:18" ht="15.75" thickBot="1">
      <c r="A97" s="1810"/>
      <c r="B97" s="921" t="s">
        <v>6</v>
      </c>
      <c r="C97" s="922">
        <f>C96+C95</f>
        <v>0</v>
      </c>
      <c r="D97" s="923">
        <f aca="true" t="shared" si="9" ref="D97:J97">D96+D95</f>
        <v>0</v>
      </c>
      <c r="E97" s="923">
        <f t="shared" si="9"/>
        <v>0</v>
      </c>
      <c r="F97" s="923">
        <f t="shared" si="9"/>
        <v>0</v>
      </c>
      <c r="G97" s="923">
        <f t="shared" si="9"/>
        <v>0</v>
      </c>
      <c r="H97" s="923">
        <f t="shared" si="9"/>
        <v>0</v>
      </c>
      <c r="I97" s="923">
        <f t="shared" si="9"/>
        <v>0</v>
      </c>
      <c r="J97" s="924">
        <f t="shared" si="9"/>
        <v>0</v>
      </c>
      <c r="K97" s="915">
        <f t="shared" si="7"/>
        <v>0</v>
      </c>
      <c r="R97" s="18"/>
    </row>
    <row r="98" spans="1:11" ht="15">
      <c r="A98" s="75"/>
      <c r="B98" s="72" t="s">
        <v>726</v>
      </c>
      <c r="C98" s="825">
        <f>Abril!C98+Mayo!C98+Junio!C98</f>
        <v>0</v>
      </c>
      <c r="D98" s="826">
        <f>Abril!D98+Mayo!D98+Junio!D98</f>
        <v>0</v>
      </c>
      <c r="E98" s="826">
        <f>Abril!E98+Mayo!E98+Junio!E98</f>
        <v>0</v>
      </c>
      <c r="F98" s="826">
        <f>Abril!F98+Mayo!F98+Junio!F98</f>
        <v>0</v>
      </c>
      <c r="G98" s="826">
        <f>Abril!G98+Mayo!G98+Junio!G98</f>
        <v>0</v>
      </c>
      <c r="H98" s="826">
        <f>Abril!H98+Mayo!H98+Junio!H98</f>
        <v>0</v>
      </c>
      <c r="I98" s="826">
        <f>Abril!I98+Mayo!I98+Junio!I98</f>
        <v>0</v>
      </c>
      <c r="J98" s="827">
        <f>Abril!J98+Mayo!J98+Junio!J98</f>
        <v>0</v>
      </c>
      <c r="K98" s="913">
        <f t="shared" si="7"/>
        <v>0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0</v>
      </c>
      <c r="E99" s="835">
        <f>Abril!E99+Mayo!E99+Junio!E99</f>
        <v>0</v>
      </c>
      <c r="F99" s="835">
        <f>Abril!F99+Mayo!F99+Junio!F99</f>
        <v>0</v>
      </c>
      <c r="G99" s="835">
        <f>Abril!G99+Mayo!G99+Junio!G99</f>
        <v>0</v>
      </c>
      <c r="H99" s="835">
        <f>Abril!H99+Mayo!H99+Junio!H99</f>
        <v>0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Abril!F102+Mayo!F102+Junio!F102</f>
        <v>0</v>
      </c>
      <c r="G102" s="1731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Abril!F103+Mayo!F103+Junio!F103</f>
        <v>0</v>
      </c>
      <c r="G103" s="1731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Abril!F104+Mayo!F104+Junio!F104</f>
        <v>0</v>
      </c>
      <c r="G104" s="1731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Abril!F105+Mayo!F105+Junio!F105</f>
        <v>0</v>
      </c>
      <c r="G105" s="1733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Abril!F106+Mayo!F106+Junio!F106</f>
        <v>0</v>
      </c>
      <c r="G106" s="1733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825" t="s">
        <v>62</v>
      </c>
      <c r="B107" s="1826"/>
      <c r="C107" s="1826"/>
      <c r="D107" s="1826"/>
      <c r="E107" s="1826"/>
      <c r="F107" s="1827">
        <f>SUM(F105+F106)</f>
        <v>0</v>
      </c>
      <c r="G107" s="18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Abril!F108+Mayo!F108+Junio!F108</f>
        <v>0</v>
      </c>
      <c r="G108" s="1741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Abril!F109+Mayo!F109+Junio!F109</f>
        <v>0</v>
      </c>
      <c r="G109" s="1733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Abril!F110+Mayo!F110+Junio!F110</f>
        <v>0</v>
      </c>
      <c r="G110" s="1733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Abril!F111+Mayo!F111+Junio!F111</f>
        <v>0</v>
      </c>
      <c r="G111" s="1733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825" t="s">
        <v>66</v>
      </c>
      <c r="B112" s="1826"/>
      <c r="C112" s="1826"/>
      <c r="D112" s="1826"/>
      <c r="E112" s="1826"/>
      <c r="F112" s="1827">
        <f>SUM(F108+F109+F110+F111)</f>
        <v>0</v>
      </c>
      <c r="G112" s="18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Abril!F113+Mayo!F113+Junio!F113</f>
        <v>0</v>
      </c>
      <c r="G113" s="1739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817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29" t="s">
        <v>1</v>
      </c>
      <c r="B11" s="925" t="s">
        <v>2</v>
      </c>
      <c r="C11" s="926" t="s">
        <v>724</v>
      </c>
      <c r="D11" s="1831" t="s">
        <v>3</v>
      </c>
      <c r="E11" s="807"/>
      <c r="F11" s="1833" t="s">
        <v>725</v>
      </c>
      <c r="G11" s="1834"/>
      <c r="H11" s="1834"/>
      <c r="I11" s="1835"/>
      <c r="J11" s="934" t="s">
        <v>4</v>
      </c>
      <c r="K11" s="935" t="s">
        <v>5</v>
      </c>
      <c r="L11" s="1839" t="s">
        <v>6</v>
      </c>
      <c r="N11" s="1170"/>
      <c r="O11" s="1170"/>
      <c r="P11" s="1170"/>
      <c r="Q11" s="1170"/>
    </row>
    <row r="12" spans="1:12" ht="15.75" customHeight="1" thickBot="1">
      <c r="A12" s="1830"/>
      <c r="B12" s="927" t="s">
        <v>7</v>
      </c>
      <c r="C12" s="928" t="s">
        <v>8</v>
      </c>
      <c r="D12" s="1832"/>
      <c r="E12" s="807"/>
      <c r="F12" s="1836"/>
      <c r="G12" s="1837"/>
      <c r="H12" s="1837"/>
      <c r="I12" s="1838"/>
      <c r="J12" s="936" t="s">
        <v>9</v>
      </c>
      <c r="K12" s="937" t="s">
        <v>10</v>
      </c>
      <c r="L12" s="184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85" t="s">
        <v>11</v>
      </c>
      <c r="G13" s="1086"/>
      <c r="H13" s="1086"/>
      <c r="I13" s="1086"/>
      <c r="J13" s="812">
        <f>Julio!J13+Agosto!J13+Septiembre!J13</f>
        <v>0</v>
      </c>
      <c r="K13" s="817">
        <f>Julio!K13+Agosto!K13+Septiembre!K13</f>
        <v>0</v>
      </c>
      <c r="L13" s="938">
        <f>SUM(K13+J13)</f>
        <v>0</v>
      </c>
    </row>
    <row r="14" spans="1:12" ht="15">
      <c r="A14" s="13" t="s">
        <v>692</v>
      </c>
      <c r="B14" s="812">
        <f>Julio!B14+Agosto!B14+Septiembre!B14</f>
        <v>0</v>
      </c>
      <c r="C14" s="812">
        <f>Julio!C14+Agosto!C14+Septiembre!C14</f>
        <v>0</v>
      </c>
      <c r="D14" s="930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Julio!J14+Agosto!J14+Septiembre!J14</f>
        <v>0</v>
      </c>
      <c r="K14" s="812">
        <f>Julio!K14+Agosto!K14+Septiembre!K14</f>
        <v>0</v>
      </c>
      <c r="L14" s="938">
        <f aca="true" t="shared" si="1" ref="L14:L33">SUM(K14+J14)</f>
        <v>0</v>
      </c>
    </row>
    <row r="15" spans="1:12" ht="15">
      <c r="A15" s="13" t="s">
        <v>693</v>
      </c>
      <c r="B15" s="812">
        <f>Julio!B15+Agosto!B15+Septiembre!B15</f>
        <v>0</v>
      </c>
      <c r="C15" s="812">
        <f>Julio!C15+Agosto!C15+Septiembre!C15</f>
        <v>0</v>
      </c>
      <c r="D15" s="930">
        <f t="shared" si="0"/>
        <v>0</v>
      </c>
      <c r="E15" s="807"/>
      <c r="F15" s="1085" t="s">
        <v>13</v>
      </c>
      <c r="G15" s="1086"/>
      <c r="H15" s="1086"/>
      <c r="I15" s="1086"/>
      <c r="J15" s="812">
        <f>Julio!J15+Agosto!J15+Septiembre!J15</f>
        <v>0</v>
      </c>
      <c r="K15" s="812">
        <f>Julio!K15+Agosto!K15+Septiembre!K15</f>
        <v>0</v>
      </c>
      <c r="L15" s="938">
        <f t="shared" si="1"/>
        <v>0</v>
      </c>
    </row>
    <row r="16" spans="1:12" ht="15">
      <c r="A16" s="13" t="s">
        <v>694</v>
      </c>
      <c r="B16" s="812">
        <f>Julio!B16+Agosto!B16+Septiembre!B16</f>
        <v>0</v>
      </c>
      <c r="C16" s="812">
        <f>Julio!C16+Agosto!C16+Septiembre!C16</f>
        <v>0</v>
      </c>
      <c r="D16" s="930">
        <f t="shared" si="0"/>
        <v>0</v>
      </c>
      <c r="E16" s="807"/>
      <c r="F16" s="1085" t="s">
        <v>14</v>
      </c>
      <c r="G16" s="1086"/>
      <c r="H16" s="1086"/>
      <c r="I16" s="1086"/>
      <c r="J16" s="812">
        <f>Julio!J16+Agosto!J16+Septiembre!J16</f>
        <v>0</v>
      </c>
      <c r="K16" s="812">
        <f>Julio!K16+Agosto!K16+Septiembre!K16</f>
        <v>0</v>
      </c>
      <c r="L16" s="938">
        <f t="shared" si="1"/>
        <v>0</v>
      </c>
    </row>
    <row r="17" spans="1:12" ht="15">
      <c r="A17" s="13" t="s">
        <v>695</v>
      </c>
      <c r="B17" s="812">
        <f>Julio!B17+Agosto!B17+Septiembre!B17</f>
        <v>0</v>
      </c>
      <c r="C17" s="812">
        <f>Julio!C17+Agosto!C17+Septiembre!C17</f>
        <v>0</v>
      </c>
      <c r="D17" s="930">
        <f t="shared" si="0"/>
        <v>0</v>
      </c>
      <c r="E17" s="807"/>
      <c r="F17" s="1085" t="s">
        <v>15</v>
      </c>
      <c r="G17" s="1086"/>
      <c r="H17" s="1086"/>
      <c r="I17" s="1086"/>
      <c r="J17" s="812">
        <f>Julio!J17+Agosto!J17+Septiembre!J17</f>
        <v>0</v>
      </c>
      <c r="K17" s="812">
        <f>Julio!K17+Agosto!K17+Septiembre!K17</f>
        <v>0</v>
      </c>
      <c r="L17" s="938">
        <f t="shared" si="1"/>
        <v>0</v>
      </c>
    </row>
    <row r="18" spans="1:12" ht="15">
      <c r="A18" s="13" t="s">
        <v>786</v>
      </c>
      <c r="B18" s="812">
        <f>Julio!B18+Agosto!B18+Septiembre!B18</f>
        <v>0</v>
      </c>
      <c r="C18" s="812">
        <f>Julio!C18+Agosto!C18+Septiembre!C18</f>
        <v>0</v>
      </c>
      <c r="D18" s="930">
        <f t="shared" si="0"/>
        <v>0</v>
      </c>
      <c r="E18" s="807"/>
      <c r="F18" s="1101" t="s">
        <v>16</v>
      </c>
      <c r="G18" s="1102"/>
      <c r="H18" s="1102"/>
      <c r="I18" s="1102"/>
      <c r="J18" s="812">
        <f>Julio!J18+Agosto!J18+Septiembre!J18</f>
        <v>0</v>
      </c>
      <c r="K18" s="812">
        <f>Julio!K18+Agosto!K18+Septiembre!K18</f>
        <v>0</v>
      </c>
      <c r="L18" s="938">
        <f t="shared" si="1"/>
        <v>0</v>
      </c>
    </row>
    <row r="19" spans="1:12" ht="15">
      <c r="A19" s="13" t="s">
        <v>696</v>
      </c>
      <c r="B19" s="812">
        <f>Julio!B19+Agosto!B19+Septiembre!B19</f>
        <v>0</v>
      </c>
      <c r="C19" s="812">
        <f>Julio!C19+Agosto!C19+Septiembre!C19</f>
        <v>0</v>
      </c>
      <c r="D19" s="930">
        <f t="shared" si="0"/>
        <v>0</v>
      </c>
      <c r="E19" s="807"/>
      <c r="F19" s="1101" t="s">
        <v>17</v>
      </c>
      <c r="G19" s="1102"/>
      <c r="H19" s="1102"/>
      <c r="I19" s="1103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1" t="s">
        <v>18</v>
      </c>
      <c r="G20" s="1102"/>
      <c r="H20" s="1102"/>
      <c r="I20" s="1103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0</v>
      </c>
      <c r="C21" s="812">
        <f>Julio!C21+Agosto!C21+Septiembre!C21</f>
        <v>0</v>
      </c>
      <c r="D21" s="930">
        <f t="shared" si="0"/>
        <v>0</v>
      </c>
      <c r="E21" s="807"/>
      <c r="F21" s="1101" t="s">
        <v>19</v>
      </c>
      <c r="G21" s="1102"/>
      <c r="H21" s="1102"/>
      <c r="I21" s="1103"/>
      <c r="J21" s="812">
        <f>Julio!J21+Agosto!J21+Septiembre!J21</f>
        <v>0</v>
      </c>
      <c r="K21" s="812">
        <f>Julio!K21+Agosto!K21+Septiembre!K21</f>
        <v>0</v>
      </c>
      <c r="L21" s="938">
        <f t="shared" si="1"/>
        <v>0</v>
      </c>
    </row>
    <row r="22" spans="1:12" ht="15">
      <c r="A22" s="13" t="s">
        <v>699</v>
      </c>
      <c r="B22" s="812">
        <f>Julio!B22+Agosto!B22+Septiembre!B22</f>
        <v>0</v>
      </c>
      <c r="C22" s="812">
        <f>Julio!C22+Agosto!C22+Septiembre!C22</f>
        <v>0</v>
      </c>
      <c r="D22" s="930">
        <f t="shared" si="0"/>
        <v>0</v>
      </c>
      <c r="E22" s="807"/>
      <c r="F22" s="1101" t="s">
        <v>20</v>
      </c>
      <c r="G22" s="1102"/>
      <c r="H22" s="1102"/>
      <c r="I22" s="1103"/>
      <c r="J22" s="812">
        <f>Julio!J22+Agosto!J22+Septiembre!J22</f>
        <v>0</v>
      </c>
      <c r="K22" s="812">
        <f>Julio!K22+Agosto!K22+Septiembre!K22</f>
        <v>0</v>
      </c>
      <c r="L22" s="938">
        <f t="shared" si="1"/>
        <v>0</v>
      </c>
    </row>
    <row r="23" spans="1:12" ht="15">
      <c r="A23" s="13" t="s">
        <v>700</v>
      </c>
      <c r="B23" s="812">
        <f>Julio!B23+Agosto!B23+Septiembre!B23</f>
        <v>0</v>
      </c>
      <c r="C23" s="812">
        <f>Julio!C23+Agosto!C23+Septiembre!C23</f>
        <v>0</v>
      </c>
      <c r="D23" s="930">
        <f t="shared" si="0"/>
        <v>0</v>
      </c>
      <c r="E23" s="807"/>
      <c r="F23" s="1101" t="s">
        <v>21</v>
      </c>
      <c r="G23" s="1102"/>
      <c r="H23" s="1102"/>
      <c r="I23" s="1103"/>
      <c r="J23" s="812">
        <f>Julio!J23+Agosto!J23+Septiembre!J23</f>
        <v>0</v>
      </c>
      <c r="K23" s="812">
        <f>Julio!K23+Agosto!K23+Septiembre!K23</f>
        <v>0</v>
      </c>
      <c r="L23" s="938">
        <f t="shared" si="1"/>
        <v>0</v>
      </c>
    </row>
    <row r="24" spans="1:12" ht="15">
      <c r="A24" s="13" t="s">
        <v>701</v>
      </c>
      <c r="B24" s="812">
        <f>Julio!B24+Agosto!B24+Septiembre!B24</f>
        <v>0</v>
      </c>
      <c r="C24" s="812">
        <f>Julio!C24+Agosto!C24+Septiembre!C24</f>
        <v>0</v>
      </c>
      <c r="D24" s="930">
        <f t="shared" si="0"/>
        <v>0</v>
      </c>
      <c r="E24" s="807"/>
      <c r="F24" s="1101" t="s">
        <v>22</v>
      </c>
      <c r="G24" s="1102"/>
      <c r="H24" s="1102"/>
      <c r="I24" s="1103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0</v>
      </c>
      <c r="C25" s="812">
        <f>Julio!C25+Agosto!C25+Septiembre!C25</f>
        <v>0</v>
      </c>
      <c r="D25" s="930">
        <f t="shared" si="0"/>
        <v>0</v>
      </c>
      <c r="E25" s="807"/>
      <c r="F25" s="1101" t="s">
        <v>23</v>
      </c>
      <c r="G25" s="1102"/>
      <c r="H25" s="1102"/>
      <c r="I25" s="1103"/>
      <c r="J25" s="812">
        <f>Julio!J25+Agosto!J25+Septiembre!J25</f>
        <v>0</v>
      </c>
      <c r="K25" s="812">
        <f>Julio!K25+Agosto!K25+Septiembre!K25</f>
        <v>0</v>
      </c>
      <c r="L25" s="938">
        <f t="shared" si="1"/>
        <v>0</v>
      </c>
    </row>
    <row r="26" spans="1:12" ht="15">
      <c r="A26" s="13" t="s">
        <v>703</v>
      </c>
      <c r="B26" s="812">
        <f>Julio!B26+Agosto!B26+Septiembre!B26</f>
        <v>0</v>
      </c>
      <c r="C26" s="812">
        <f>Julio!C26+Agosto!C26+Septiembre!C26</f>
        <v>0</v>
      </c>
      <c r="D26" s="930">
        <f t="shared" si="0"/>
        <v>0</v>
      </c>
      <c r="E26" s="807"/>
      <c r="F26" s="1101" t="s">
        <v>24</v>
      </c>
      <c r="G26" s="1102"/>
      <c r="H26" s="1102"/>
      <c r="I26" s="1103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0</v>
      </c>
      <c r="C27" s="812">
        <f>Julio!C27+Agosto!C27+Septiembre!C27</f>
        <v>0</v>
      </c>
      <c r="D27" s="930">
        <f t="shared" si="0"/>
        <v>0</v>
      </c>
      <c r="E27" s="807"/>
      <c r="F27" s="1101" t="s">
        <v>25</v>
      </c>
      <c r="G27" s="1102"/>
      <c r="H27" s="1102"/>
      <c r="I27" s="1103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0</v>
      </c>
      <c r="C28" s="812">
        <f>Julio!C28+Agosto!C28+Septiembre!C28</f>
        <v>0</v>
      </c>
      <c r="D28" s="930">
        <f t="shared" si="0"/>
        <v>0</v>
      </c>
      <c r="E28" s="807"/>
      <c r="F28" s="1101" t="s">
        <v>26</v>
      </c>
      <c r="G28" s="1102"/>
      <c r="H28" s="1102"/>
      <c r="I28" s="1103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0</v>
      </c>
      <c r="C29" s="812">
        <f>Julio!C29+Agosto!C29+Septiembre!C29</f>
        <v>0</v>
      </c>
      <c r="D29" s="930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Julio!K29+Agosto!K29+Septiembre!K29</f>
        <v>0</v>
      </c>
      <c r="L29" s="938">
        <f t="shared" si="1"/>
        <v>0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85" t="s">
        <v>28</v>
      </c>
      <c r="G30" s="1086"/>
      <c r="H30" s="1086"/>
      <c r="I30" s="1086"/>
      <c r="J30" s="812">
        <f>Julio!J30+Agosto!J30+Septiembre!J30</f>
        <v>0</v>
      </c>
      <c r="K30" s="144"/>
      <c r="L30" s="938">
        <f t="shared" si="1"/>
        <v>0</v>
      </c>
    </row>
    <row r="31" spans="1:12" ht="15">
      <c r="A31" s="13" t="s">
        <v>708</v>
      </c>
      <c r="B31" s="812">
        <f>Julio!B31+Agosto!B31+Septiembre!B31</f>
        <v>0</v>
      </c>
      <c r="C31" s="812">
        <f>Julio!C31+Agosto!C31+Septiembre!C31</f>
        <v>0</v>
      </c>
      <c r="D31" s="930">
        <f t="shared" si="0"/>
        <v>0</v>
      </c>
      <c r="E31" s="807"/>
      <c r="F31" s="1085" t="s">
        <v>29</v>
      </c>
      <c r="G31" s="1086"/>
      <c r="H31" s="1086"/>
      <c r="I31" s="1086"/>
      <c r="J31" s="812">
        <f>Julio!J31+Agosto!J31+Septiembre!J31</f>
        <v>0</v>
      </c>
      <c r="K31" s="812">
        <f>Julio!K31+Agosto!K31+Septiembre!K31</f>
        <v>0</v>
      </c>
      <c r="L31" s="938">
        <f t="shared" si="1"/>
        <v>0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85" t="s">
        <v>30</v>
      </c>
      <c r="G32" s="1086"/>
      <c r="H32" s="1086"/>
      <c r="I32" s="1086"/>
      <c r="J32" s="812">
        <f>Julio!J32+Agosto!J32+Septiembre!J32</f>
        <v>0</v>
      </c>
      <c r="K32" s="812">
        <f>Julio!K32+Agosto!K32+Septiembre!K32</f>
        <v>0</v>
      </c>
      <c r="L32" s="938">
        <f t="shared" si="1"/>
        <v>0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85" t="s">
        <v>31</v>
      </c>
      <c r="G33" s="1086"/>
      <c r="H33" s="1086"/>
      <c r="I33" s="1086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0</v>
      </c>
      <c r="C34" s="812">
        <f>Julio!C34+Agosto!C34+Septiembre!C34</f>
        <v>0</v>
      </c>
      <c r="D34" s="930">
        <f t="shared" si="0"/>
        <v>0</v>
      </c>
      <c r="E34" s="809"/>
      <c r="F34" s="1163" t="s">
        <v>76</v>
      </c>
      <c r="G34" s="1164"/>
      <c r="H34" s="1164"/>
      <c r="I34" s="1164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0</v>
      </c>
      <c r="C35" s="812">
        <f>Julio!C35+Agosto!C35+Septiembre!C35</f>
        <v>0</v>
      </c>
      <c r="D35" s="930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0</v>
      </c>
    </row>
    <row r="36" spans="1:12" ht="15">
      <c r="A36" s="13" t="s">
        <v>710</v>
      </c>
      <c r="B36" s="812">
        <f>Julio!B36+Agosto!B36+Septiembre!B36</f>
        <v>0</v>
      </c>
      <c r="C36" s="812">
        <f>Julio!C36+Agosto!C36+Septiembre!C36</f>
        <v>0</v>
      </c>
      <c r="D36" s="930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0</v>
      </c>
    </row>
    <row r="37" spans="1:12" ht="15">
      <c r="A37" s="13" t="s">
        <v>711</v>
      </c>
      <c r="B37" s="812">
        <f>Julio!B37+Agosto!B37+Septiembre!B37</f>
        <v>0</v>
      </c>
      <c r="C37" s="812">
        <f>Julio!C37+Agosto!C37+Septiembre!C37</f>
        <v>0</v>
      </c>
      <c r="D37" s="930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0</v>
      </c>
    </row>
    <row r="38" spans="1:12" ht="15">
      <c r="A38" s="13" t="s">
        <v>712</v>
      </c>
      <c r="B38" s="812">
        <f>Julio!B38+Agosto!B38+Septiembre!B38</f>
        <v>0</v>
      </c>
      <c r="C38" s="812">
        <f>Julio!C38+Agosto!C38+Septiembre!C38</f>
        <v>0</v>
      </c>
      <c r="D38" s="930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0</v>
      </c>
    </row>
    <row r="39" spans="1:12" ht="15">
      <c r="A39" s="13" t="s">
        <v>785</v>
      </c>
      <c r="B39" s="812">
        <f>Julio!B39+Agosto!B39+Septiembre!B39</f>
        <v>0</v>
      </c>
      <c r="C39" s="812">
        <f>Julio!C39+Agosto!C39+Septiembre!C39</f>
        <v>0</v>
      </c>
      <c r="D39" s="930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0</v>
      </c>
    </row>
    <row r="40" spans="1:12" ht="15.75" thickBot="1">
      <c r="A40" s="13" t="s">
        <v>713</v>
      </c>
      <c r="B40" s="812">
        <f>Julio!B40+Agosto!B40+Septiembre!B40</f>
        <v>0</v>
      </c>
      <c r="C40" s="812">
        <f>Julio!C40+Agosto!C40+Septiembre!C40</f>
        <v>0</v>
      </c>
      <c r="D40" s="930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0</v>
      </c>
    </row>
    <row r="41" spans="1:12" ht="15.75" thickBot="1">
      <c r="A41" s="13" t="s">
        <v>714</v>
      </c>
      <c r="B41" s="812">
        <f>Julio!B41+Agosto!B41+Septiembre!B41</f>
        <v>0</v>
      </c>
      <c r="C41" s="812">
        <f>Julio!C41+Agosto!C41+Septiembre!C41</f>
        <v>0</v>
      </c>
      <c r="D41" s="930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0</v>
      </c>
      <c r="C42" s="812">
        <f>Julio!C42+Agosto!C42+Septiembre!C42</f>
        <v>0</v>
      </c>
      <c r="D42" s="930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0</v>
      </c>
      <c r="C43" s="812">
        <f>Julio!C43+Agosto!C43+Septiembre!C43</f>
        <v>0</v>
      </c>
      <c r="D43" s="930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0</v>
      </c>
    </row>
    <row r="44" spans="1:5" ht="15.75">
      <c r="A44" s="13" t="s">
        <v>717</v>
      </c>
      <c r="B44" s="812">
        <f>Julio!B44+Agosto!B44+Septiembre!B44</f>
        <v>0</v>
      </c>
      <c r="C44" s="812">
        <f>Julio!C44+Agosto!C44+Septiembre!C44</f>
        <v>0</v>
      </c>
      <c r="D44" s="930">
        <f t="shared" si="0"/>
        <v>0</v>
      </c>
      <c r="E44" s="810"/>
    </row>
    <row r="45" spans="1:9" ht="12" customHeight="1" thickBot="1">
      <c r="A45" s="13" t="s">
        <v>718</v>
      </c>
      <c r="B45" s="812">
        <f>Julio!B45+Agosto!B45+Septiembre!B45</f>
        <v>0</v>
      </c>
      <c r="C45" s="812">
        <f>Julio!C45+Agosto!C45+Septiembre!C45</f>
        <v>0</v>
      </c>
      <c r="D45" s="930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0</v>
      </c>
      <c r="C47" s="812">
        <f>Julio!C47+Agosto!C47+Septiembre!C47</f>
        <v>0</v>
      </c>
      <c r="D47" s="930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Julio!B49+Agosto!B49+Septiembre!B49</f>
        <v>0</v>
      </c>
      <c r="C49" s="812">
        <f>Julio!C49+Agosto!C49+Septiembre!C49</f>
        <v>0</v>
      </c>
      <c r="D49" s="930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Julio!B50+Agosto!B50+Septiembre!B50</f>
        <v>0</v>
      </c>
      <c r="C50" s="812">
        <f>Julio!C50+Agosto!C50+Septiembre!C50</f>
        <v>0</v>
      </c>
      <c r="D50" s="931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32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41" t="s">
        <v>809</v>
      </c>
      <c r="C52" s="1842"/>
      <c r="D52" s="812">
        <f>Julio!D52+Agosto!D52+Septiembre!D52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0</v>
      </c>
    </row>
    <row r="53" spans="1:12" ht="16.5">
      <c r="A53" s="50" t="s">
        <v>42</v>
      </c>
      <c r="B53" s="51"/>
      <c r="C53" s="52"/>
      <c r="D53" s="1843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0</v>
      </c>
    </row>
    <row r="54" spans="1:12" ht="17.25" thickBot="1">
      <c r="A54" s="48" t="s">
        <v>43</v>
      </c>
      <c r="B54" s="49"/>
      <c r="C54" s="53" t="s">
        <v>44</v>
      </c>
      <c r="D54" s="184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45" t="s">
        <v>1</v>
      </c>
      <c r="B64" s="1847" t="s">
        <v>46</v>
      </c>
      <c r="C64" s="944"/>
      <c r="D64" s="1856" t="s">
        <v>795</v>
      </c>
      <c r="E64" s="1856"/>
      <c r="F64" s="1857"/>
      <c r="G64" s="1858" t="s">
        <v>798</v>
      </c>
      <c r="H64" s="1860" t="s">
        <v>827</v>
      </c>
      <c r="I64" s="1849" t="s">
        <v>78</v>
      </c>
      <c r="J64" s="1849" t="s">
        <v>79</v>
      </c>
      <c r="K64" s="1849" t="s">
        <v>80</v>
      </c>
      <c r="L64" s="1851" t="s">
        <v>829</v>
      </c>
    </row>
    <row r="65" spans="1:20" ht="28.5" customHeight="1" thickBot="1">
      <c r="A65" s="1846"/>
      <c r="B65" s="1848"/>
      <c r="C65" s="945" t="s">
        <v>47</v>
      </c>
      <c r="D65" s="576" t="s">
        <v>796</v>
      </c>
      <c r="E65" s="576" t="s">
        <v>797</v>
      </c>
      <c r="F65" s="946" t="s">
        <v>48</v>
      </c>
      <c r="G65" s="1859"/>
      <c r="H65" s="1861"/>
      <c r="I65" s="1850"/>
      <c r="J65" s="1850"/>
      <c r="K65" s="1850"/>
      <c r="L65" s="1852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Julio!B67+Agosto!B67+Septiembre!B67</f>
        <v>0</v>
      </c>
      <c r="C67" s="820">
        <f>Julio!C67+Agosto!C67+Septiembre!C67</f>
        <v>0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0</v>
      </c>
      <c r="G67" s="159">
        <f>Julio!G67+Agosto!G67+Septiembre!G67</f>
        <v>0</v>
      </c>
      <c r="H67" s="35">
        <f>_xlfn.IFERROR((Julio!H67+Agosto!H67+Septiembre!H67)/$T$65,0)</f>
        <v>0</v>
      </c>
      <c r="I67" s="1072">
        <f aca="true" t="shared" si="3" ref="I67:I85">SUM(H67*$N$66)</f>
        <v>0</v>
      </c>
      <c r="J67" s="1073">
        <f aca="true" t="shared" si="4" ref="J67:J85">_xlfn.IFERROR(SUM(G67/(I67))*100,0)</f>
        <v>0</v>
      </c>
      <c r="K67" s="1074">
        <f aca="true" t="shared" si="5" ref="K67:K86">_xlfn.IFERROR(SUM(G67/F67),0)</f>
        <v>0</v>
      </c>
      <c r="L67" s="58">
        <f>_xlfn.IFERROR((Julio!L67+Agosto!L67+Septiembre!L67)/$T$65,0)</f>
        <v>0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0</v>
      </c>
      <c r="C68" s="820">
        <f>Julio!C68+Agosto!C68+Septiembre!C68</f>
        <v>0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0</v>
      </c>
      <c r="G68" s="159">
        <f>Julio!G68+Agosto!G68+Septiembre!G68</f>
        <v>0</v>
      </c>
      <c r="H68" s="35">
        <f>_xlfn.IFERROR((Julio!H68+Agosto!H68+Septiembre!H68)/$T$65,0)</f>
        <v>0</v>
      </c>
      <c r="I68" s="1072">
        <f t="shared" si="3"/>
        <v>0</v>
      </c>
      <c r="J68" s="1073">
        <f t="shared" si="4"/>
        <v>0</v>
      </c>
      <c r="K68" s="1074">
        <f t="shared" si="5"/>
        <v>0</v>
      </c>
      <c r="L68" s="58">
        <f>_xlfn.IFERROR((Julio!L68+Agosto!L68+Septiembre!L68)/$T$65,0)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Julio!B69+Agosto!B69+Septiembre!B69</f>
        <v>0</v>
      </c>
      <c r="C69" s="820">
        <f>Julio!C69+Agosto!C69+Septiembre!C69</f>
        <v>0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0</v>
      </c>
      <c r="G69" s="159">
        <f>Julio!G69+Agosto!G69+Septiembre!G69</f>
        <v>0</v>
      </c>
      <c r="H69" s="35">
        <f>_xlfn.IFERROR((Julio!H69+Agosto!H69+Septiembre!H69)/$T$65,0)</f>
        <v>0</v>
      </c>
      <c r="I69" s="1072">
        <f t="shared" si="3"/>
        <v>0</v>
      </c>
      <c r="J69" s="1073">
        <f t="shared" si="4"/>
        <v>0</v>
      </c>
      <c r="K69" s="1074">
        <f t="shared" si="5"/>
        <v>0</v>
      </c>
      <c r="L69" s="58">
        <f>_xlfn.IFERROR((Julio!L69+Agosto!L69+Septiembre!L69)/$T$65,0)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Julio!B70+Agosto!B70+Septiembre!B70</f>
        <v>0</v>
      </c>
      <c r="C70" s="820">
        <f>Julio!C70+Agosto!C70+Septiembre!C70</f>
        <v>0</v>
      </c>
      <c r="D70" s="821">
        <f>Julio!D70+Agosto!D70+Septiembre!D70</f>
        <v>0</v>
      </c>
      <c r="E70" s="822">
        <f>Julio!E70+Agosto!E70+Septiembre!E70</f>
        <v>0</v>
      </c>
      <c r="F70" s="948">
        <f t="shared" si="2"/>
        <v>0</v>
      </c>
      <c r="G70" s="159">
        <f>Julio!G70+Agosto!G70+Septiembre!G70</f>
        <v>0</v>
      </c>
      <c r="H70" s="35">
        <f>_xlfn.IFERROR((Julio!H70+Agosto!H70+Septiembre!H70)/$T$65,0)</f>
        <v>0</v>
      </c>
      <c r="I70" s="1072">
        <f t="shared" si="3"/>
        <v>0</v>
      </c>
      <c r="J70" s="1073">
        <f t="shared" si="4"/>
        <v>0</v>
      </c>
      <c r="K70" s="1074">
        <f t="shared" si="5"/>
        <v>0</v>
      </c>
      <c r="L70" s="58">
        <f>_xlfn.IFERROR((Julio!L70+Agosto!L70+Septiembre!L70)/$T$65,0)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0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72">
        <f t="shared" si="3"/>
        <v>0</v>
      </c>
      <c r="J73" s="1073">
        <f t="shared" si="4"/>
        <v>0</v>
      </c>
      <c r="K73" s="1074">
        <f t="shared" si="5"/>
        <v>0</v>
      </c>
      <c r="L73" s="58">
        <f>_xlfn.IFERROR((Julio!L73+Agosto!L73+Septiembre!L73)/$T$65,0)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823">
        <f>Julio!B76+Agosto!B76+Septiembre!B76</f>
        <v>0</v>
      </c>
      <c r="C76" s="820">
        <f>Julio!C76+Agosto!C76+Septiembre!C76</f>
        <v>0</v>
      </c>
      <c r="D76" s="821">
        <f>Julio!D76+Agosto!D76+Septiembre!D76</f>
        <v>0</v>
      </c>
      <c r="E76" s="822">
        <f>Julio!E76+Agosto!E76+Septiembre!E76</f>
        <v>0</v>
      </c>
      <c r="F76" s="948">
        <f t="shared" si="2"/>
        <v>0</v>
      </c>
      <c r="G76" s="159">
        <f>Julio!G76+Agosto!G76+Septiembre!G76</f>
        <v>0</v>
      </c>
      <c r="H76" s="35">
        <f>_xlfn.IFERROR((Julio!H76+Agosto!H76+Septiembre!H76)/$T$65,0)</f>
        <v>0</v>
      </c>
      <c r="I76" s="1072">
        <f t="shared" si="3"/>
        <v>0</v>
      </c>
      <c r="J76" s="1073">
        <f t="shared" si="4"/>
        <v>0</v>
      </c>
      <c r="K76" s="1074">
        <f t="shared" si="5"/>
        <v>0</v>
      </c>
      <c r="L76" s="58">
        <f>_xlfn.IFERROR((Julio!L76+Agosto!L76+Septiembre!L76)/$T$65,0)</f>
        <v>0</v>
      </c>
      <c r="N76" s="1218" t="s">
        <v>832</v>
      </c>
      <c r="O76" s="1219"/>
      <c r="P76" s="122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0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0</v>
      </c>
      <c r="G77" s="159">
        <f>Julio!G77+Agosto!G77+Septiembre!G77</f>
        <v>0</v>
      </c>
      <c r="H77" s="35">
        <f>_xlfn.IFERROR((Julio!H77+Agosto!H77+Septiembre!H77)/$T$65,0)</f>
        <v>0</v>
      </c>
      <c r="I77" s="1072">
        <f t="shared" si="3"/>
        <v>0</v>
      </c>
      <c r="J77" s="1073">
        <f t="shared" si="4"/>
        <v>0</v>
      </c>
      <c r="K77" s="1074">
        <f t="shared" si="5"/>
        <v>0</v>
      </c>
      <c r="L77" s="58">
        <f>_xlfn.IFERROR((Julio!L77+Agosto!L77+Septiembre!L77)/$T$65,0)</f>
        <v>0</v>
      </c>
      <c r="N77" s="1218"/>
      <c r="O77" s="1219"/>
      <c r="P77" s="122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0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0</v>
      </c>
      <c r="G78" s="159">
        <f>Julio!G78+Agosto!G78+Septiembre!G78</f>
        <v>0</v>
      </c>
      <c r="H78" s="35">
        <f>_xlfn.IFERROR((Julio!H78+Agosto!H78+Septiembre!H78)/$T$65,0)</f>
        <v>0</v>
      </c>
      <c r="I78" s="1072">
        <f t="shared" si="3"/>
        <v>0</v>
      </c>
      <c r="J78" s="1073">
        <f t="shared" si="4"/>
        <v>0</v>
      </c>
      <c r="K78" s="1074">
        <f t="shared" si="5"/>
        <v>0</v>
      </c>
      <c r="L78" s="58">
        <f>_xlfn.IFERROR((Julio!L78+Agosto!L78+Septiembre!L78)/$T$65,0)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0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0</v>
      </c>
      <c r="G80" s="159">
        <f>Julio!G80+Agosto!G80+Septiembre!G80</f>
        <v>0</v>
      </c>
      <c r="H80" s="35">
        <f>_xlfn.IFERROR((Julio!H80+Agosto!H80+Septiembre!H80)/$T$65,0)</f>
        <v>0</v>
      </c>
      <c r="I80" s="1072">
        <f t="shared" si="3"/>
        <v>0</v>
      </c>
      <c r="J80" s="1073">
        <f t="shared" si="4"/>
        <v>0</v>
      </c>
      <c r="K80" s="1074">
        <f t="shared" si="5"/>
        <v>0</v>
      </c>
      <c r="L80" s="58">
        <f>_xlfn.IFERROR((Julio!L80+Agosto!L80+Septiembre!L80)/$T$65,0)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0</v>
      </c>
      <c r="G82" s="159">
        <f>Julio!G82+Agosto!G82+Septiembre!G82</f>
        <v>0</v>
      </c>
      <c r="H82" s="35">
        <f>_xlfn.IFERROR((Julio!H82+Agosto!H82+Septiembre!H82)/$T$65,0)</f>
        <v>0</v>
      </c>
      <c r="I82" s="1072">
        <f t="shared" si="3"/>
        <v>0</v>
      </c>
      <c r="J82" s="1073">
        <f t="shared" si="4"/>
        <v>0</v>
      </c>
      <c r="K82" s="1074">
        <f t="shared" si="5"/>
        <v>0</v>
      </c>
      <c r="L82" s="58">
        <f>_xlfn.IFERROR((Julio!L82+Agosto!L82+Septiembre!L82)/$T$65,0)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0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0</v>
      </c>
      <c r="G83" s="159">
        <f>Julio!G83+Agosto!G83+Septiembre!G83</f>
        <v>0</v>
      </c>
      <c r="H83" s="35">
        <f>_xlfn.IFERROR((Julio!H83+Agosto!H83+Septiembre!H83)/$T$65,0)</f>
        <v>0</v>
      </c>
      <c r="I83" s="1072">
        <f t="shared" si="3"/>
        <v>0</v>
      </c>
      <c r="J83" s="1073">
        <f t="shared" si="4"/>
        <v>0</v>
      </c>
      <c r="K83" s="1074">
        <f t="shared" si="5"/>
        <v>0</v>
      </c>
      <c r="L83" s="58">
        <f>_xlfn.IFERROR((Julio!L83+Agosto!L83+Septiembre!L83)/$T$65,0)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0</v>
      </c>
      <c r="D84" s="821">
        <f>Julio!D84+Agosto!D84+Septiembre!D84</f>
        <v>0</v>
      </c>
      <c r="E84" s="822">
        <f>Julio!E84+Agosto!E84+Septiembre!E84</f>
        <v>0</v>
      </c>
      <c r="F84" s="948">
        <f t="shared" si="2"/>
        <v>0</v>
      </c>
      <c r="G84" s="159">
        <f>Julio!G84+Agosto!G84+Septiembre!G84</f>
        <v>0</v>
      </c>
      <c r="H84" s="35">
        <f>_xlfn.IFERROR((Julio!H84+Agosto!H84+Septiembre!H84)/$T$65,0)</f>
        <v>0</v>
      </c>
      <c r="I84" s="1072">
        <f t="shared" si="3"/>
        <v>0</v>
      </c>
      <c r="J84" s="1073">
        <f t="shared" si="4"/>
        <v>0</v>
      </c>
      <c r="K84" s="1074">
        <f t="shared" si="5"/>
        <v>0</v>
      </c>
      <c r="L84" s="58">
        <f>_xlfn.IFERROR((Julio!L84+Agosto!L84+Septiembre!L84)/$T$65,0)</f>
        <v>0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0</v>
      </c>
      <c r="D85" s="821">
        <f>Julio!D85+Agosto!D85+Septiembre!D85</f>
        <v>0</v>
      </c>
      <c r="E85" s="822">
        <f>Julio!E85+Agosto!E85+Septiembre!E85</f>
        <v>0</v>
      </c>
      <c r="F85" s="948">
        <f t="shared" si="2"/>
        <v>0</v>
      </c>
      <c r="G85" s="159">
        <f>Julio!G85+Agosto!G85+Septiembre!G85</f>
        <v>0</v>
      </c>
      <c r="H85" s="35">
        <f>_xlfn.IFERROR((Julio!H85+Agosto!H85+Septiembre!H85)/$T$65,0)</f>
        <v>0</v>
      </c>
      <c r="I85" s="1072">
        <f t="shared" si="3"/>
        <v>0</v>
      </c>
      <c r="J85" s="1073">
        <f t="shared" si="4"/>
        <v>0</v>
      </c>
      <c r="K85" s="1074">
        <f t="shared" si="5"/>
        <v>0</v>
      </c>
      <c r="L85" s="58">
        <f>_xlfn.IFERROR((Julio!L85+Agosto!L85+Septiembre!L85)/$T$65,0)</f>
        <v>0</v>
      </c>
    </row>
    <row r="86" spans="1:12" ht="15.75" thickBot="1">
      <c r="A86" s="949" t="s">
        <v>6</v>
      </c>
      <c r="B86" s="1037">
        <f aca="true" t="shared" si="6" ref="B86:I86">SUM(B66:B85)</f>
        <v>0</v>
      </c>
      <c r="C86" s="1038">
        <f t="shared" si="6"/>
        <v>0</v>
      </c>
      <c r="D86" s="1039">
        <f t="shared" si="6"/>
        <v>0</v>
      </c>
      <c r="E86" s="1039">
        <f t="shared" si="6"/>
        <v>0</v>
      </c>
      <c r="F86" s="1039">
        <f t="shared" si="6"/>
        <v>0</v>
      </c>
      <c r="G86" s="1040">
        <f t="shared" si="6"/>
        <v>0</v>
      </c>
      <c r="H86" s="1041">
        <f t="shared" si="6"/>
        <v>0</v>
      </c>
      <c r="I86" s="1039">
        <f t="shared" si="6"/>
        <v>0</v>
      </c>
      <c r="J86" s="1041">
        <f>_xlfn.IFERROR(SUM(G86/I86)*100,0)</f>
        <v>0</v>
      </c>
      <c r="K86" s="1041">
        <f t="shared" si="5"/>
        <v>0</v>
      </c>
      <c r="L86" s="107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37" t="s">
        <v>735</v>
      </c>
      <c r="B89" s="1838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65"/>
      <c r="B90" s="1866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62" t="s">
        <v>41</v>
      </c>
      <c r="B91" s="72" t="s">
        <v>731</v>
      </c>
      <c r="C91" s="825">
        <f>Julio!C91+Agosto!C91+Septiembre!C91</f>
        <v>0</v>
      </c>
      <c r="D91" s="826">
        <f>Julio!D91+Agosto!D91+Septiembre!D91</f>
        <v>0</v>
      </c>
      <c r="E91" s="826">
        <f>Julio!E91+Agosto!E91+Septiembre!E91</f>
        <v>0</v>
      </c>
      <c r="F91" s="826">
        <f>Julio!F91+Agosto!F91+Septiembre!F91</f>
        <v>0</v>
      </c>
      <c r="G91" s="826">
        <f>Julio!G91+Agosto!G91+Septiembre!G91</f>
        <v>0</v>
      </c>
      <c r="H91" s="826">
        <f>Julio!H91+Agosto!H91+Septiembre!H91</f>
        <v>0</v>
      </c>
      <c r="I91" s="826">
        <f>Julio!I91+Agosto!I91+Septiembre!I91</f>
        <v>0</v>
      </c>
      <c r="J91" s="827">
        <f>Julio!J91+Agosto!J91+Septiembre!J91</f>
        <v>0</v>
      </c>
      <c r="K91" s="955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63"/>
      <c r="B92" s="68" t="s">
        <v>730</v>
      </c>
      <c r="C92" s="828">
        <f>Julio!C92+Agosto!C92+Septiembre!C92</f>
        <v>0</v>
      </c>
      <c r="D92" s="829">
        <f>Julio!D92+Agosto!D92+Septiembre!D92</f>
        <v>0</v>
      </c>
      <c r="E92" s="829">
        <f>Julio!E92+Agosto!E92+Septiembre!E92</f>
        <v>0</v>
      </c>
      <c r="F92" s="829">
        <f>Julio!F92+Agosto!F92+Septiembre!F92</f>
        <v>0</v>
      </c>
      <c r="G92" s="829">
        <f>Julio!G92+Agosto!G92+Septiembre!G92</f>
        <v>0</v>
      </c>
      <c r="H92" s="829">
        <f>Julio!H92+Agosto!H92+Septiembre!H92</f>
        <v>0</v>
      </c>
      <c r="I92" s="829">
        <f>Julio!I92+Agosto!I92+Septiembre!I92</f>
        <v>0</v>
      </c>
      <c r="J92" s="830">
        <f>Julio!J92+Agosto!J92+Septiembre!J92</f>
        <v>0</v>
      </c>
      <c r="K92" s="956">
        <f t="shared" si="7"/>
        <v>0</v>
      </c>
    </row>
    <row r="93" spans="1:11" ht="15.75" thickBot="1">
      <c r="A93" s="1864"/>
      <c r="B93" s="959" t="s">
        <v>6</v>
      </c>
      <c r="C93" s="960">
        <f aca="true" t="shared" si="8" ref="C93:J93">SUM(C91+C92)</f>
        <v>0</v>
      </c>
      <c r="D93" s="961">
        <f t="shared" si="8"/>
        <v>0</v>
      </c>
      <c r="E93" s="961">
        <f t="shared" si="8"/>
        <v>0</v>
      </c>
      <c r="F93" s="961">
        <f t="shared" si="8"/>
        <v>0</v>
      </c>
      <c r="G93" s="961">
        <f t="shared" si="8"/>
        <v>0</v>
      </c>
      <c r="H93" s="961">
        <f t="shared" si="8"/>
        <v>0</v>
      </c>
      <c r="I93" s="961">
        <f t="shared" si="8"/>
        <v>0</v>
      </c>
      <c r="J93" s="962">
        <f t="shared" si="8"/>
        <v>0</v>
      </c>
      <c r="K93" s="957">
        <f t="shared" si="7"/>
        <v>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0</v>
      </c>
      <c r="F94" s="832">
        <f>Julio!F94+Agosto!F94+Septiembre!F94</f>
        <v>0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0</v>
      </c>
      <c r="J94" s="833">
        <f>Julio!J94+Agosto!J94+Septiembre!J94</f>
        <v>0</v>
      </c>
      <c r="K94" s="958">
        <f t="shared" si="7"/>
        <v>0</v>
      </c>
    </row>
    <row r="95" spans="1:11" ht="15">
      <c r="A95" s="1853" t="s">
        <v>55</v>
      </c>
      <c r="B95" s="60" t="s">
        <v>728</v>
      </c>
      <c r="C95" s="825">
        <f>Julio!C95+Agosto!C95+Septiembre!C95</f>
        <v>0</v>
      </c>
      <c r="D95" s="826">
        <f>Julio!D95+Agosto!D95+Septiembre!D95</f>
        <v>0</v>
      </c>
      <c r="E95" s="826">
        <f>Julio!E95+Agosto!E95+Septiembre!E95</f>
        <v>0</v>
      </c>
      <c r="F95" s="826">
        <f>Julio!F95+Agosto!F95+Septiembre!F95</f>
        <v>0</v>
      </c>
      <c r="G95" s="826">
        <f>Julio!G95+Agosto!G95+Septiembre!G95</f>
        <v>0</v>
      </c>
      <c r="H95" s="826">
        <f>Julio!H95+Agosto!H95+Septiembre!H95</f>
        <v>0</v>
      </c>
      <c r="I95" s="826">
        <f>Julio!I95+Agosto!I95+Septiembre!I95</f>
        <v>0</v>
      </c>
      <c r="J95" s="827">
        <f>Julio!J95+Agosto!J95+Septiembre!J95</f>
        <v>0</v>
      </c>
      <c r="K95" s="955">
        <f t="shared" si="7"/>
        <v>0</v>
      </c>
    </row>
    <row r="96" spans="1:11" ht="15">
      <c r="A96" s="1854"/>
      <c r="B96" s="131" t="s">
        <v>727</v>
      </c>
      <c r="C96" s="828">
        <f>Julio!C96+Agosto!C96+Septiembre!C96</f>
        <v>0</v>
      </c>
      <c r="D96" s="829">
        <f>Julio!D96+Agosto!D96+Septiembre!D96</f>
        <v>0</v>
      </c>
      <c r="E96" s="829">
        <f>Julio!E96+Agosto!E96+Septiembre!E96</f>
        <v>0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0</v>
      </c>
      <c r="J96" s="830">
        <f>Julio!J96+Agosto!J96+Septiembre!J96</f>
        <v>0</v>
      </c>
      <c r="K96" s="956">
        <f t="shared" si="7"/>
        <v>0</v>
      </c>
    </row>
    <row r="97" spans="1:18" ht="15.75" thickBot="1">
      <c r="A97" s="1855"/>
      <c r="B97" s="963" t="s">
        <v>6</v>
      </c>
      <c r="C97" s="964">
        <f>C96+C95</f>
        <v>0</v>
      </c>
      <c r="D97" s="965">
        <f aca="true" t="shared" si="9" ref="D97:J97">D96+D95</f>
        <v>0</v>
      </c>
      <c r="E97" s="965">
        <f t="shared" si="9"/>
        <v>0</v>
      </c>
      <c r="F97" s="965">
        <f t="shared" si="9"/>
        <v>0</v>
      </c>
      <c r="G97" s="965">
        <f t="shared" si="9"/>
        <v>0</v>
      </c>
      <c r="H97" s="965">
        <f t="shared" si="9"/>
        <v>0</v>
      </c>
      <c r="I97" s="965">
        <f t="shared" si="9"/>
        <v>0</v>
      </c>
      <c r="J97" s="966">
        <f t="shared" si="9"/>
        <v>0</v>
      </c>
      <c r="K97" s="957">
        <f t="shared" si="7"/>
        <v>0</v>
      </c>
      <c r="R97" s="18"/>
    </row>
    <row r="98" spans="1:11" ht="15">
      <c r="A98" s="75"/>
      <c r="B98" s="72" t="s">
        <v>726</v>
      </c>
      <c r="C98" s="825">
        <f>Julio!C98+Agosto!C98+Septiembre!C98</f>
        <v>0</v>
      </c>
      <c r="D98" s="826">
        <f>Julio!D98+Agosto!D98+Septiembre!D98</f>
        <v>0</v>
      </c>
      <c r="E98" s="826">
        <f>Julio!E98+Agosto!E98+Septiembre!E98</f>
        <v>0</v>
      </c>
      <c r="F98" s="826">
        <f>Julio!F98+Agosto!F98+Septiembre!F98</f>
        <v>0</v>
      </c>
      <c r="G98" s="826">
        <f>Julio!G98+Agosto!G98+Septiembre!G98</f>
        <v>0</v>
      </c>
      <c r="H98" s="826">
        <f>Julio!H98+Agosto!H98+Septiembre!H98</f>
        <v>0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0</v>
      </c>
    </row>
    <row r="99" spans="1:11" ht="15.75" thickBot="1">
      <c r="A99" s="76"/>
      <c r="B99" s="77" t="s">
        <v>732</v>
      </c>
      <c r="C99" s="834">
        <f>Julio!C99+Agosto!C99+Septiembre!C99</f>
        <v>0</v>
      </c>
      <c r="D99" s="835">
        <f>Julio!D99+Agosto!D99+Septiembre!D99</f>
        <v>0</v>
      </c>
      <c r="E99" s="835">
        <f>Julio!E99+Agosto!E99+Septiembre!E99</f>
        <v>0</v>
      </c>
      <c r="F99" s="835">
        <f>Julio!F99+Agosto!F99+Septiembre!F99</f>
        <v>0</v>
      </c>
      <c r="G99" s="835">
        <f>Julio!G99+Agosto!G99+Septiembre!G99</f>
        <v>0</v>
      </c>
      <c r="H99" s="835">
        <f>Julio!H99+Agosto!H99+Septiembre!H99</f>
        <v>0</v>
      </c>
      <c r="I99" s="835">
        <f>Julio!I99+Agosto!I99+Septiembre!I99</f>
        <v>0</v>
      </c>
      <c r="J99" s="836">
        <f>Julio!J99+Agosto!J99+Septiembre!J99</f>
        <v>0</v>
      </c>
      <c r="K99" s="957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Julio!F102+Agosto!F102+Septiembre!F102</f>
        <v>0</v>
      </c>
      <c r="G102" s="1731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Julio!F103+Agosto!F103+Septiembre!F103</f>
        <v>0</v>
      </c>
      <c r="G103" s="1731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Julio!F104+Agosto!F104+Septiembre!F104</f>
        <v>0</v>
      </c>
      <c r="G104" s="1731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Julio!F105+Agosto!F105+Septiembre!F105</f>
        <v>0</v>
      </c>
      <c r="G105" s="1733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Julio!F106+Agosto!F106+Septiembre!F106</f>
        <v>0</v>
      </c>
      <c r="G106" s="1733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67" t="s">
        <v>62</v>
      </c>
      <c r="B107" s="1868"/>
      <c r="C107" s="1868"/>
      <c r="D107" s="1868"/>
      <c r="E107" s="1868"/>
      <c r="F107" s="1869">
        <f>SUM(F105+F106)</f>
        <v>0</v>
      </c>
      <c r="G107" s="18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Julio!F108+Agosto!F108+Septiembre!F108</f>
        <v>0</v>
      </c>
      <c r="G108" s="1741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Julio!F109+Agosto!F109+Septiembre!F109</f>
        <v>0</v>
      </c>
      <c r="G109" s="1733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Julio!F110+Agosto!F110+Septiembre!F110</f>
        <v>0</v>
      </c>
      <c r="G110" s="1733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Julio!F111+Agosto!F111+Septiembre!F111</f>
        <v>0</v>
      </c>
      <c r="G111" s="1733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67" t="s">
        <v>66</v>
      </c>
      <c r="B112" s="1868"/>
      <c r="C112" s="1868"/>
      <c r="D112" s="1868"/>
      <c r="E112" s="1868"/>
      <c r="F112" s="1869">
        <f>SUM(F108+F109+F110+F111)</f>
        <v>0</v>
      </c>
      <c r="G112" s="18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Julio!F113+Agosto!F113+Septiembre!F113</f>
        <v>432365740.69</v>
      </c>
      <c r="G113" s="1739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96">
      <selection activeCell="O112" sqref="O111:O11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818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71" t="s">
        <v>1</v>
      </c>
      <c r="B11" s="967" t="s">
        <v>2</v>
      </c>
      <c r="C11" s="968" t="s">
        <v>724</v>
      </c>
      <c r="D11" s="1873" t="s">
        <v>3</v>
      </c>
      <c r="E11" s="807"/>
      <c r="F11" s="1875" t="s">
        <v>725</v>
      </c>
      <c r="G11" s="1876"/>
      <c r="H11" s="1876"/>
      <c r="I11" s="1877"/>
      <c r="J11" s="976" t="s">
        <v>4</v>
      </c>
      <c r="K11" s="977" t="s">
        <v>5</v>
      </c>
      <c r="L11" s="1881" t="s">
        <v>6</v>
      </c>
      <c r="N11" s="1170"/>
      <c r="O11" s="1170"/>
      <c r="P11" s="1170"/>
      <c r="Q11" s="1170"/>
    </row>
    <row r="12" spans="1:12" ht="15.75" customHeight="1" thickBot="1">
      <c r="A12" s="1872"/>
      <c r="B12" s="969" t="s">
        <v>7</v>
      </c>
      <c r="C12" s="970" t="s">
        <v>8</v>
      </c>
      <c r="D12" s="1874"/>
      <c r="E12" s="807"/>
      <c r="F12" s="1878"/>
      <c r="G12" s="1879"/>
      <c r="H12" s="1879"/>
      <c r="I12" s="1880"/>
      <c r="J12" s="978" t="s">
        <v>9</v>
      </c>
      <c r="K12" s="979" t="s">
        <v>10</v>
      </c>
      <c r="L12" s="1882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85" t="s">
        <v>11</v>
      </c>
      <c r="G13" s="1086"/>
      <c r="H13" s="1086"/>
      <c r="I13" s="1086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85" t="s">
        <v>13</v>
      </c>
      <c r="G15" s="1086"/>
      <c r="H15" s="1086"/>
      <c r="I15" s="1086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85" t="s">
        <v>14</v>
      </c>
      <c r="G16" s="1086"/>
      <c r="H16" s="1086"/>
      <c r="I16" s="1086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85" t="s">
        <v>15</v>
      </c>
      <c r="G17" s="1086"/>
      <c r="H17" s="1086"/>
      <c r="I17" s="1086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1" t="s">
        <v>16</v>
      </c>
      <c r="G18" s="1102"/>
      <c r="H18" s="1102"/>
      <c r="I18" s="1102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1" t="s">
        <v>17</v>
      </c>
      <c r="G19" s="1102"/>
      <c r="H19" s="1102"/>
      <c r="I19" s="1103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1" t="s">
        <v>18</v>
      </c>
      <c r="G20" s="1102"/>
      <c r="H20" s="1102"/>
      <c r="I20" s="1103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1" t="s">
        <v>19</v>
      </c>
      <c r="G21" s="1102"/>
      <c r="H21" s="1102"/>
      <c r="I21" s="1103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1" t="s">
        <v>20</v>
      </c>
      <c r="G22" s="1102"/>
      <c r="H22" s="1102"/>
      <c r="I22" s="1103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1" t="s">
        <v>21</v>
      </c>
      <c r="G23" s="1102"/>
      <c r="H23" s="1102"/>
      <c r="I23" s="1103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1" t="s">
        <v>22</v>
      </c>
      <c r="G24" s="1102"/>
      <c r="H24" s="1102"/>
      <c r="I24" s="1103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1" t="s">
        <v>23</v>
      </c>
      <c r="G25" s="1102"/>
      <c r="H25" s="1102"/>
      <c r="I25" s="1103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1" t="s">
        <v>24</v>
      </c>
      <c r="G26" s="1102"/>
      <c r="H26" s="1102"/>
      <c r="I26" s="1103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1" t="s">
        <v>25</v>
      </c>
      <c r="G27" s="1102"/>
      <c r="H27" s="1102"/>
      <c r="I27" s="1103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1" t="s">
        <v>26</v>
      </c>
      <c r="G28" s="1102"/>
      <c r="H28" s="1102"/>
      <c r="I28" s="1103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85" t="s">
        <v>28</v>
      </c>
      <c r="G30" s="1086"/>
      <c r="H30" s="1086"/>
      <c r="I30" s="1086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85" t="s">
        <v>29</v>
      </c>
      <c r="G31" s="1086"/>
      <c r="H31" s="1086"/>
      <c r="I31" s="1086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85" t="s">
        <v>30</v>
      </c>
      <c r="G32" s="1086"/>
      <c r="H32" s="1086"/>
      <c r="I32" s="1086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85" t="s">
        <v>31</v>
      </c>
      <c r="G33" s="1086"/>
      <c r="H33" s="1086"/>
      <c r="I33" s="1086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63" t="s">
        <v>76</v>
      </c>
      <c r="G34" s="1164"/>
      <c r="H34" s="1164"/>
      <c r="I34" s="1164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883" t="s">
        <v>809</v>
      </c>
      <c r="C52" s="1884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85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86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87" t="s">
        <v>1</v>
      </c>
      <c r="B64" s="1889" t="s">
        <v>46</v>
      </c>
      <c r="C64" s="987"/>
      <c r="D64" s="1898" t="s">
        <v>795</v>
      </c>
      <c r="E64" s="1898"/>
      <c r="F64" s="1899"/>
      <c r="G64" s="1900" t="s">
        <v>798</v>
      </c>
      <c r="H64" s="1902" t="s">
        <v>827</v>
      </c>
      <c r="I64" s="1891" t="s">
        <v>78</v>
      </c>
      <c r="J64" s="1891" t="s">
        <v>79</v>
      </c>
      <c r="K64" s="1891" t="s">
        <v>80</v>
      </c>
      <c r="L64" s="1893" t="s">
        <v>829</v>
      </c>
    </row>
    <row r="65" spans="1:20" ht="28.5" customHeight="1" thickBot="1">
      <c r="A65" s="1888"/>
      <c r="B65" s="1890"/>
      <c r="C65" s="988" t="s">
        <v>47</v>
      </c>
      <c r="D65" s="989" t="s">
        <v>796</v>
      </c>
      <c r="E65" s="989" t="s">
        <v>797</v>
      </c>
      <c r="F65" s="990" t="s">
        <v>48</v>
      </c>
      <c r="G65" s="1901"/>
      <c r="H65" s="1903"/>
      <c r="I65" s="1892"/>
      <c r="J65" s="1892"/>
      <c r="K65" s="1892"/>
      <c r="L65" s="1894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200"/>
      <c r="O74" s="1201"/>
      <c r="P74" s="1202"/>
      <c r="Q74" s="1209"/>
      <c r="R74" s="1210"/>
      <c r="S74" s="121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18"/>
      <c r="O77" s="1219"/>
      <c r="P77" s="122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18"/>
      <c r="O78" s="1219"/>
      <c r="P78" s="122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79" t="s">
        <v>735</v>
      </c>
      <c r="B89" s="1880"/>
      <c r="C89" s="1909" t="s">
        <v>733</v>
      </c>
      <c r="D89" s="1910"/>
      <c r="E89" s="1910"/>
      <c r="F89" s="1910"/>
      <c r="G89" s="1910"/>
      <c r="H89" s="1910"/>
      <c r="I89" s="1910"/>
      <c r="J89" s="19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907"/>
      <c r="B90" s="1908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904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905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906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9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9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9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Octubre!F102+Noviembre!F102+Diciembre!F102</f>
        <v>0</v>
      </c>
      <c r="G102" s="1731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Octubre!F103+Noviembre!F103+Diciembre!F103</f>
        <v>0</v>
      </c>
      <c r="G103" s="1731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Octubre!F104+Noviembre!F104+Diciembre!F104</f>
        <v>0</v>
      </c>
      <c r="G104" s="1731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Octubre!F105+Noviembre!F105+Diciembre!F105</f>
        <v>0</v>
      </c>
      <c r="G105" s="1733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Octubre!F106+Noviembre!F106+Diciembre!F106</f>
        <v>0</v>
      </c>
      <c r="G106" s="1733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912" t="s">
        <v>62</v>
      </c>
      <c r="B107" s="1913"/>
      <c r="C107" s="1913"/>
      <c r="D107" s="1913"/>
      <c r="E107" s="1913"/>
      <c r="F107" s="1914">
        <f>SUM(F105+F106)</f>
        <v>0</v>
      </c>
      <c r="G107" s="191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Octubre!F108+Noviembre!F108+Diciembre!F108</f>
        <v>0</v>
      </c>
      <c r="G108" s="1741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Octubre!F109+Noviembre!F109+Diciembre!F109</f>
        <v>0</v>
      </c>
      <c r="G109" s="1733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Octubre!F110+Noviembre!F110+Diciembre!F110</f>
        <v>0</v>
      </c>
      <c r="G110" s="1733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Octubre!F111+Noviembre!F111+Diciembre!F111</f>
        <v>0</v>
      </c>
      <c r="G111" s="1733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912" t="s">
        <v>66</v>
      </c>
      <c r="B112" s="1913"/>
      <c r="C112" s="1913"/>
      <c r="D112" s="1913"/>
      <c r="E112" s="1913"/>
      <c r="F112" s="1914">
        <f>SUM(F108+F109+F110+F111)</f>
        <v>0</v>
      </c>
      <c r="G112" s="191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Octubre!F113+Noviembre!F113+Diciembre!F113</f>
        <v>0</v>
      </c>
      <c r="G113" s="1739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107</v>
      </c>
      <c r="B2" s="837">
        <f>Data!$FF$3</f>
        <v>104</v>
      </c>
      <c r="C2" s="837">
        <f>Data!$FF$4</f>
        <v>0</v>
      </c>
      <c r="D2" s="837">
        <f>Data!$FF$5</f>
        <v>0</v>
      </c>
      <c r="E2" s="837">
        <f>Data!$FF$6</f>
        <v>0</v>
      </c>
      <c r="F2" s="837">
        <f>Data!$FF$7</f>
        <v>0</v>
      </c>
      <c r="G2" s="837">
        <f>Data!$FF$8</f>
        <v>0</v>
      </c>
      <c r="H2" s="837">
        <f>Data!$FF$9</f>
        <v>0</v>
      </c>
      <c r="I2" s="837">
        <f>Data!$FF$10</f>
        <v>1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61">
      <selection activeCell="H66" sqref="H66:H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152" t="s">
        <v>1</v>
      </c>
      <c r="B11" s="123" t="s">
        <v>2</v>
      </c>
      <c r="C11" s="124" t="s">
        <v>724</v>
      </c>
      <c r="D11" s="1154" t="s">
        <v>3</v>
      </c>
      <c r="E11" s="78"/>
      <c r="F11" s="1143" t="s">
        <v>725</v>
      </c>
      <c r="G11" s="1144"/>
      <c r="H11" s="1144"/>
      <c r="I11" s="1145"/>
      <c r="J11" s="127" t="s">
        <v>4</v>
      </c>
      <c r="K11" s="128" t="s">
        <v>5</v>
      </c>
      <c r="L11" s="1156" t="s">
        <v>6</v>
      </c>
      <c r="N11" s="1170"/>
      <c r="O11" s="1170"/>
      <c r="P11" s="1170"/>
      <c r="Q11" s="1170"/>
    </row>
    <row r="12" spans="1:12" ht="15.75" customHeight="1" thickBot="1">
      <c r="A12" s="1153"/>
      <c r="B12" s="125" t="s">
        <v>7</v>
      </c>
      <c r="C12" s="126" t="s">
        <v>8</v>
      </c>
      <c r="D12" s="1155"/>
      <c r="E12" s="78"/>
      <c r="F12" s="1146"/>
      <c r="G12" s="1147"/>
      <c r="H12" s="1147"/>
      <c r="I12" s="1148"/>
      <c r="J12" s="129" t="s">
        <v>9</v>
      </c>
      <c r="K12" s="130" t="s">
        <v>10</v>
      </c>
      <c r="L12" s="1157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85" t="s">
        <v>11</v>
      </c>
      <c r="G13" s="1086"/>
      <c r="H13" s="1086"/>
      <c r="I13" s="1086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85" t="s">
        <v>12</v>
      </c>
      <c r="G14" s="1086"/>
      <c r="H14" s="1086"/>
      <c r="I14" s="1086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85" t="s">
        <v>13</v>
      </c>
      <c r="G15" s="1086"/>
      <c r="H15" s="1086"/>
      <c r="I15" s="1086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85" t="s">
        <v>14</v>
      </c>
      <c r="G16" s="1086"/>
      <c r="H16" s="1086"/>
      <c r="I16" s="1086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85" t="s">
        <v>15</v>
      </c>
      <c r="G17" s="1086"/>
      <c r="H17" s="1086"/>
      <c r="I17" s="1086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101" t="s">
        <v>16</v>
      </c>
      <c r="G18" s="1102"/>
      <c r="H18" s="1102"/>
      <c r="I18" s="1102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101" t="s">
        <v>17</v>
      </c>
      <c r="G19" s="1102"/>
      <c r="H19" s="1102"/>
      <c r="I19" s="1103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1" t="s">
        <v>18</v>
      </c>
      <c r="G20" s="1102"/>
      <c r="H20" s="1102"/>
      <c r="I20" s="1103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101" t="s">
        <v>19</v>
      </c>
      <c r="G21" s="1102"/>
      <c r="H21" s="1102"/>
      <c r="I21" s="1103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101" t="s">
        <v>20</v>
      </c>
      <c r="G22" s="1102"/>
      <c r="H22" s="1102"/>
      <c r="I22" s="1103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101" t="s">
        <v>21</v>
      </c>
      <c r="G23" s="1102"/>
      <c r="H23" s="1102"/>
      <c r="I23" s="1103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101" t="s">
        <v>22</v>
      </c>
      <c r="G24" s="1102"/>
      <c r="H24" s="1102"/>
      <c r="I24" s="1103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101" t="s">
        <v>23</v>
      </c>
      <c r="G25" s="1102"/>
      <c r="H25" s="1102"/>
      <c r="I25" s="1103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101" t="s">
        <v>24</v>
      </c>
      <c r="G26" s="1102"/>
      <c r="H26" s="1102"/>
      <c r="I26" s="1103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101" t="s">
        <v>25</v>
      </c>
      <c r="G27" s="1102"/>
      <c r="H27" s="1102"/>
      <c r="I27" s="1103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101" t="s">
        <v>26</v>
      </c>
      <c r="G28" s="1102"/>
      <c r="H28" s="1102"/>
      <c r="I28" s="1103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101" t="s">
        <v>27</v>
      </c>
      <c r="G29" s="1102"/>
      <c r="H29" s="1102"/>
      <c r="I29" s="1103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85" t="s">
        <v>28</v>
      </c>
      <c r="G30" s="1086"/>
      <c r="H30" s="1086"/>
      <c r="I30" s="1086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85" t="s">
        <v>29</v>
      </c>
      <c r="G31" s="1086"/>
      <c r="H31" s="1086"/>
      <c r="I31" s="1086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85" t="s">
        <v>30</v>
      </c>
      <c r="G32" s="1086"/>
      <c r="H32" s="1086"/>
      <c r="I32" s="1086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85" t="s">
        <v>31</v>
      </c>
      <c r="G33" s="1086"/>
      <c r="H33" s="1086"/>
      <c r="I33" s="1086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63" t="s">
        <v>76</v>
      </c>
      <c r="G34" s="1164"/>
      <c r="H34" s="1164"/>
      <c r="I34" s="1164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170"/>
      <c r="O48" s="1170"/>
      <c r="P48" s="1170"/>
      <c r="Q48" s="1170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13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14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159" t="s">
        <v>1</v>
      </c>
      <c r="B64" s="1127" t="s">
        <v>46</v>
      </c>
      <c r="C64" s="161"/>
      <c r="D64" s="1161" t="s">
        <v>795</v>
      </c>
      <c r="E64" s="1161"/>
      <c r="F64" s="1162"/>
      <c r="G64" s="1139" t="s">
        <v>798</v>
      </c>
      <c r="H64" s="1141" t="s">
        <v>77</v>
      </c>
      <c r="I64" s="1110" t="s">
        <v>78</v>
      </c>
      <c r="J64" s="1110" t="s">
        <v>79</v>
      </c>
      <c r="K64" s="1110" t="s">
        <v>80</v>
      </c>
      <c r="L64" s="1165" t="s">
        <v>784</v>
      </c>
    </row>
    <row r="65" spans="1:14" ht="28.5" customHeight="1" thickBot="1">
      <c r="A65" s="1160"/>
      <c r="B65" s="1128"/>
      <c r="C65" s="167" t="s">
        <v>47</v>
      </c>
      <c r="D65" s="168" t="s">
        <v>796</v>
      </c>
      <c r="E65" s="168" t="s">
        <v>797</v>
      </c>
      <c r="F65" s="169" t="s">
        <v>48</v>
      </c>
      <c r="G65" s="1140"/>
      <c r="H65" s="1142"/>
      <c r="I65" s="1111"/>
      <c r="J65" s="1111"/>
      <c r="K65" s="1111"/>
      <c r="L65" s="11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125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291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97" t="s">
        <v>831</v>
      </c>
      <c r="O73" s="1198"/>
      <c r="P73" s="1199"/>
      <c r="Q73" s="1206" t="s">
        <v>836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117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783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172" t="s">
        <v>735</v>
      </c>
      <c r="B89" s="1173"/>
      <c r="C89" s="1129" t="s">
        <v>733</v>
      </c>
      <c r="D89" s="1130"/>
      <c r="E89" s="1130"/>
      <c r="F89" s="1130"/>
      <c r="G89" s="1130"/>
      <c r="H89" s="1130"/>
      <c r="I89" s="1130"/>
      <c r="J89" s="113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74"/>
      <c r="B90" s="1175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32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33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34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16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17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18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1150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2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10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13846294.54</v>
      </c>
      <c r="G106" s="1136"/>
      <c r="H106" s="54"/>
      <c r="I106" s="54"/>
      <c r="J106" s="54"/>
      <c r="K106" s="54"/>
      <c r="L106" s="54"/>
      <c r="M106" s="6"/>
    </row>
    <row r="107" spans="1:13" ht="15">
      <c r="A107" s="1090" t="s">
        <v>62</v>
      </c>
      <c r="B107" s="1091"/>
      <c r="C107" s="1091"/>
      <c r="D107" s="1091"/>
      <c r="E107" s="1091"/>
      <c r="F107" s="1122">
        <f>SUM(F105+F106)</f>
        <v>36862712.54</v>
      </c>
      <c r="G107" s="112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879040.35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6410061.54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233292.05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37442499.58</v>
      </c>
      <c r="G111" s="1136"/>
      <c r="H111" s="54"/>
      <c r="I111" s="54"/>
      <c r="J111" s="54"/>
      <c r="K111" s="54"/>
      <c r="L111" s="54"/>
      <c r="M111" s="6"/>
    </row>
    <row r="112" spans="1:13" ht="15">
      <c r="A112" s="1090" t="s">
        <v>66</v>
      </c>
      <c r="B112" s="1091"/>
      <c r="C112" s="1091"/>
      <c r="D112" s="1091"/>
      <c r="E112" s="1091"/>
      <c r="F112" s="1122">
        <f>SUM(F108+F109+F110+F111)</f>
        <v>44964893.519999996</v>
      </c>
      <c r="G112" s="112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395390541.54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842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Q68:S71"/>
    <mergeCell ref="Q73:S75"/>
    <mergeCell ref="N68:P71"/>
    <mergeCell ref="N73:P75"/>
    <mergeCell ref="N76:P79"/>
    <mergeCell ref="G118:J118"/>
    <mergeCell ref="A111:E111"/>
    <mergeCell ref="F111:G111"/>
    <mergeCell ref="A112:E112"/>
    <mergeCell ref="F112:G112"/>
    <mergeCell ref="A113:E113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L64:L65"/>
    <mergeCell ref="A88:K88"/>
    <mergeCell ref="A89:B90"/>
    <mergeCell ref="C89:J89"/>
    <mergeCell ref="A91:A93"/>
    <mergeCell ref="A95:A97"/>
    <mergeCell ref="K64:K65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B52:C52"/>
    <mergeCell ref="A61:Q61"/>
    <mergeCell ref="N47:Q49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N6:Q7"/>
    <mergeCell ref="N4:Q5"/>
    <mergeCell ref="A5:L5"/>
    <mergeCell ref="A6:L6"/>
    <mergeCell ref="C7:D7"/>
    <mergeCell ref="E7:G7"/>
    <mergeCell ref="H7:I7"/>
    <mergeCell ref="J7:K7"/>
    <mergeCell ref="F16:I16"/>
    <mergeCell ref="F17:I17"/>
    <mergeCell ref="F18:I18"/>
    <mergeCell ref="F19:I19"/>
    <mergeCell ref="F20:I20"/>
    <mergeCell ref="D1:G4"/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tabSelected="1" zoomScalePageLayoutView="60" workbookViewId="0" topLeftCell="A75">
      <selection activeCell="N108" sqref="N10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257" t="s">
        <v>1</v>
      </c>
      <c r="B11" s="200" t="s">
        <v>2</v>
      </c>
      <c r="C11" s="201" t="s">
        <v>724</v>
      </c>
      <c r="D11" s="1259" t="s">
        <v>3</v>
      </c>
      <c r="E11" s="248"/>
      <c r="F11" s="1261" t="s">
        <v>725</v>
      </c>
      <c r="G11" s="1262"/>
      <c r="H11" s="1262"/>
      <c r="I11" s="1263"/>
      <c r="J11" s="208" t="s">
        <v>4</v>
      </c>
      <c r="K11" s="209" t="s">
        <v>5</v>
      </c>
      <c r="L11" s="1265" t="s">
        <v>6</v>
      </c>
      <c r="N11" s="1170"/>
      <c r="O11" s="1170"/>
      <c r="P11" s="1170"/>
      <c r="Q11" s="1170"/>
    </row>
    <row r="12" spans="1:12" ht="15.75" customHeight="1" thickBot="1">
      <c r="A12" s="1258"/>
      <c r="B12" s="202" t="s">
        <v>7</v>
      </c>
      <c r="C12" s="203" t="s">
        <v>8</v>
      </c>
      <c r="D12" s="1260"/>
      <c r="E12" s="248"/>
      <c r="F12" s="1264"/>
      <c r="G12" s="1245"/>
      <c r="H12" s="1245"/>
      <c r="I12" s="1246"/>
      <c r="J12" s="210" t="s">
        <v>9</v>
      </c>
      <c r="K12" s="211" t="s">
        <v>10</v>
      </c>
      <c r="L12" s="1266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85" t="s">
        <v>11</v>
      </c>
      <c r="G13" s="1086"/>
      <c r="H13" s="1086"/>
      <c r="I13" s="1086"/>
      <c r="J13" s="114">
        <v>452</v>
      </c>
      <c r="K13" s="114">
        <v>0</v>
      </c>
      <c r="L13" s="212">
        <f>SUM(K13+J13)</f>
        <v>452</v>
      </c>
    </row>
    <row r="14" spans="1:12" ht="15">
      <c r="A14" s="13" t="s">
        <v>692</v>
      </c>
      <c r="B14" s="36">
        <v>51</v>
      </c>
      <c r="C14" s="36">
        <v>1443</v>
      </c>
      <c r="D14" s="205">
        <f aca="true" t="shared" si="0" ref="D14:D51">SUM(C14+B14)</f>
        <v>1494</v>
      </c>
      <c r="E14" s="248"/>
      <c r="F14" s="1085" t="s">
        <v>12</v>
      </c>
      <c r="G14" s="1086"/>
      <c r="H14" s="1086"/>
      <c r="I14" s="1086"/>
      <c r="J14" s="114">
        <v>848</v>
      </c>
      <c r="K14" s="114">
        <v>2379</v>
      </c>
      <c r="L14" s="212">
        <f aca="true" t="shared" si="1" ref="L14:L33">SUM(K14+J14)</f>
        <v>3227</v>
      </c>
    </row>
    <row r="15" spans="1:12" ht="15">
      <c r="A15" s="13" t="s">
        <v>693</v>
      </c>
      <c r="B15" s="36">
        <v>117</v>
      </c>
      <c r="C15" s="36">
        <v>770</v>
      </c>
      <c r="D15" s="205">
        <f t="shared" si="0"/>
        <v>887</v>
      </c>
      <c r="E15" s="248"/>
      <c r="F15" s="1085" t="s">
        <v>13</v>
      </c>
      <c r="G15" s="1086"/>
      <c r="H15" s="1086"/>
      <c r="I15" s="1086"/>
      <c r="J15" s="114">
        <v>1367</v>
      </c>
      <c r="K15" s="114">
        <v>26</v>
      </c>
      <c r="L15" s="212">
        <f t="shared" si="1"/>
        <v>1393</v>
      </c>
    </row>
    <row r="16" spans="1:12" ht="15">
      <c r="A16" s="13" t="s">
        <v>694</v>
      </c>
      <c r="B16" s="36">
        <v>78</v>
      </c>
      <c r="C16" s="36">
        <v>865</v>
      </c>
      <c r="D16" s="205">
        <f t="shared" si="0"/>
        <v>943</v>
      </c>
      <c r="E16" s="248"/>
      <c r="F16" s="1085" t="s">
        <v>14</v>
      </c>
      <c r="G16" s="1086"/>
      <c r="H16" s="1086"/>
      <c r="I16" s="1086"/>
      <c r="J16" s="114">
        <v>0</v>
      </c>
      <c r="K16" s="114">
        <v>0</v>
      </c>
      <c r="L16" s="212">
        <f t="shared" si="1"/>
        <v>0</v>
      </c>
    </row>
    <row r="17" spans="1:12" ht="15">
      <c r="A17" s="13" t="s">
        <v>695</v>
      </c>
      <c r="B17" s="36">
        <v>90</v>
      </c>
      <c r="C17" s="36">
        <v>678</v>
      </c>
      <c r="D17" s="205">
        <f t="shared" si="0"/>
        <v>768</v>
      </c>
      <c r="E17" s="248"/>
      <c r="F17" s="1085" t="s">
        <v>15</v>
      </c>
      <c r="G17" s="1086"/>
      <c r="H17" s="1086"/>
      <c r="I17" s="1086"/>
      <c r="J17" s="114">
        <v>0</v>
      </c>
      <c r="K17" s="114">
        <v>0</v>
      </c>
      <c r="L17" s="212">
        <f t="shared" si="1"/>
        <v>0</v>
      </c>
    </row>
    <row r="18" spans="1:12" ht="15">
      <c r="A18" s="13" t="s">
        <v>786</v>
      </c>
      <c r="B18" s="36">
        <v>119</v>
      </c>
      <c r="C18" s="36">
        <v>245</v>
      </c>
      <c r="D18" s="205">
        <f t="shared" si="0"/>
        <v>364</v>
      </c>
      <c r="E18" s="248"/>
      <c r="F18" s="1101" t="s">
        <v>16</v>
      </c>
      <c r="G18" s="1102"/>
      <c r="H18" s="1102"/>
      <c r="I18" s="1102"/>
      <c r="J18" s="114">
        <v>134</v>
      </c>
      <c r="K18" s="114">
        <v>75</v>
      </c>
      <c r="L18" s="212">
        <f t="shared" si="1"/>
        <v>209</v>
      </c>
    </row>
    <row r="19" spans="1:12" ht="15">
      <c r="A19" s="13" t="s">
        <v>696</v>
      </c>
      <c r="B19" s="36">
        <v>122</v>
      </c>
      <c r="C19" s="36">
        <v>226</v>
      </c>
      <c r="D19" s="205">
        <f t="shared" si="0"/>
        <v>348</v>
      </c>
      <c r="E19" s="248"/>
      <c r="F19" s="1101" t="s">
        <v>17</v>
      </c>
      <c r="G19" s="1102"/>
      <c r="H19" s="1102"/>
      <c r="I19" s="1103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1" t="s">
        <v>18</v>
      </c>
      <c r="G20" s="1102"/>
      <c r="H20" s="1102"/>
      <c r="I20" s="1103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115</v>
      </c>
      <c r="C21" s="36">
        <v>261</v>
      </c>
      <c r="D21" s="205">
        <f t="shared" si="0"/>
        <v>376</v>
      </c>
      <c r="E21" s="248"/>
      <c r="F21" s="1101" t="s">
        <v>19</v>
      </c>
      <c r="G21" s="1102"/>
      <c r="H21" s="1102"/>
      <c r="I21" s="1103"/>
      <c r="J21" s="114">
        <v>133</v>
      </c>
      <c r="K21" s="114">
        <v>0</v>
      </c>
      <c r="L21" s="212">
        <f t="shared" si="1"/>
        <v>133</v>
      </c>
    </row>
    <row r="22" spans="1:12" ht="15">
      <c r="A22" s="13" t="s">
        <v>699</v>
      </c>
      <c r="B22" s="36">
        <v>83</v>
      </c>
      <c r="C22" s="36">
        <v>125</v>
      </c>
      <c r="D22" s="205">
        <f t="shared" si="0"/>
        <v>208</v>
      </c>
      <c r="E22" s="248"/>
      <c r="F22" s="1101" t="s">
        <v>20</v>
      </c>
      <c r="G22" s="1102"/>
      <c r="H22" s="1102"/>
      <c r="I22" s="1103"/>
      <c r="J22" s="114">
        <v>671</v>
      </c>
      <c r="K22" s="114">
        <v>255</v>
      </c>
      <c r="L22" s="212">
        <f t="shared" si="1"/>
        <v>926</v>
      </c>
    </row>
    <row r="23" spans="1:12" ht="15">
      <c r="A23" s="13" t="s">
        <v>700</v>
      </c>
      <c r="B23" s="36">
        <v>2</v>
      </c>
      <c r="C23" s="36">
        <v>107</v>
      </c>
      <c r="D23" s="205">
        <f t="shared" si="0"/>
        <v>109</v>
      </c>
      <c r="E23" s="248"/>
      <c r="F23" s="1101" t="s">
        <v>21</v>
      </c>
      <c r="G23" s="1102"/>
      <c r="H23" s="1102"/>
      <c r="I23" s="1103"/>
      <c r="J23" s="114">
        <v>66</v>
      </c>
      <c r="K23" s="114">
        <v>11</v>
      </c>
      <c r="L23" s="212">
        <f t="shared" si="1"/>
        <v>77</v>
      </c>
    </row>
    <row r="24" spans="1:12" ht="15">
      <c r="A24" s="13" t="s">
        <v>701</v>
      </c>
      <c r="B24" s="36">
        <v>33</v>
      </c>
      <c r="C24" s="36">
        <v>89</v>
      </c>
      <c r="D24" s="205">
        <f t="shared" si="0"/>
        <v>122</v>
      </c>
      <c r="E24" s="248"/>
      <c r="F24" s="1101" t="s">
        <v>22</v>
      </c>
      <c r="G24" s="1102"/>
      <c r="H24" s="1102"/>
      <c r="I24" s="1103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135</v>
      </c>
      <c r="C25" s="36">
        <v>445</v>
      </c>
      <c r="D25" s="205">
        <f t="shared" si="0"/>
        <v>580</v>
      </c>
      <c r="E25" s="248"/>
      <c r="F25" s="1101" t="s">
        <v>23</v>
      </c>
      <c r="G25" s="1102"/>
      <c r="H25" s="1102"/>
      <c r="I25" s="1103"/>
      <c r="J25" s="114">
        <v>12</v>
      </c>
      <c r="K25" s="114">
        <v>0</v>
      </c>
      <c r="L25" s="212">
        <f t="shared" si="1"/>
        <v>12</v>
      </c>
    </row>
    <row r="26" spans="1:12" ht="15">
      <c r="A26" s="13" t="s">
        <v>703</v>
      </c>
      <c r="B26" s="36">
        <v>44</v>
      </c>
      <c r="C26" s="36">
        <v>187</v>
      </c>
      <c r="D26" s="205">
        <f t="shared" si="0"/>
        <v>231</v>
      </c>
      <c r="E26" s="248"/>
      <c r="F26" s="1101" t="s">
        <v>24</v>
      </c>
      <c r="G26" s="1102"/>
      <c r="H26" s="1102"/>
      <c r="I26" s="1103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24</v>
      </c>
      <c r="C27" s="36">
        <v>72</v>
      </c>
      <c r="D27" s="205">
        <f t="shared" si="0"/>
        <v>96</v>
      </c>
      <c r="E27" s="248"/>
      <c r="F27" s="1101" t="s">
        <v>25</v>
      </c>
      <c r="G27" s="1102"/>
      <c r="H27" s="1102"/>
      <c r="I27" s="1103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6</v>
      </c>
      <c r="C28" s="36">
        <v>12</v>
      </c>
      <c r="D28" s="205">
        <f t="shared" si="0"/>
        <v>18</v>
      </c>
      <c r="E28" s="248"/>
      <c r="F28" s="1101" t="s">
        <v>26</v>
      </c>
      <c r="G28" s="1102"/>
      <c r="H28" s="1102"/>
      <c r="I28" s="1103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17</v>
      </c>
      <c r="C29" s="36">
        <v>36</v>
      </c>
      <c r="D29" s="205">
        <f t="shared" si="0"/>
        <v>53</v>
      </c>
      <c r="E29" s="248"/>
      <c r="F29" s="1101" t="s">
        <v>27</v>
      </c>
      <c r="G29" s="1102"/>
      <c r="H29" s="1102"/>
      <c r="I29" s="1103"/>
      <c r="J29" s="143"/>
      <c r="K29" s="36">
        <v>126</v>
      </c>
      <c r="L29" s="212">
        <f t="shared" si="1"/>
        <v>126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85" t="s">
        <v>28</v>
      </c>
      <c r="G30" s="1086"/>
      <c r="H30" s="1086"/>
      <c r="I30" s="1086"/>
      <c r="J30" s="115">
        <v>8</v>
      </c>
      <c r="K30" s="144"/>
      <c r="L30" s="212">
        <f t="shared" si="1"/>
        <v>8</v>
      </c>
    </row>
    <row r="31" spans="1:12" ht="15">
      <c r="A31" s="13" t="s">
        <v>708</v>
      </c>
      <c r="B31" s="36">
        <v>51</v>
      </c>
      <c r="C31" s="36">
        <v>284</v>
      </c>
      <c r="D31" s="205">
        <f t="shared" si="0"/>
        <v>335</v>
      </c>
      <c r="E31" s="248"/>
      <c r="F31" s="1085" t="s">
        <v>29</v>
      </c>
      <c r="G31" s="1086"/>
      <c r="H31" s="1086"/>
      <c r="I31" s="1086"/>
      <c r="J31" s="36">
        <v>21749</v>
      </c>
      <c r="K31" s="37">
        <v>10516</v>
      </c>
      <c r="L31" s="212">
        <f t="shared" si="1"/>
        <v>32265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85" t="s">
        <v>30</v>
      </c>
      <c r="G32" s="1086"/>
      <c r="H32" s="1086"/>
      <c r="I32" s="1086"/>
      <c r="J32" s="36">
        <v>0</v>
      </c>
      <c r="K32" s="36">
        <v>145</v>
      </c>
      <c r="L32" s="212">
        <f t="shared" si="1"/>
        <v>145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390</v>
      </c>
      <c r="D34" s="205">
        <f t="shared" si="0"/>
        <v>436</v>
      </c>
      <c r="E34" s="250"/>
      <c r="F34" s="1163" t="s">
        <v>76</v>
      </c>
      <c r="G34" s="1164"/>
      <c r="H34" s="1164"/>
      <c r="I34" s="1164"/>
      <c r="J34" s="116"/>
      <c r="K34" s="116"/>
      <c r="L34" s="213">
        <f>K34+J34</f>
        <v>0</v>
      </c>
    </row>
    <row r="35" spans="1:12" ht="15">
      <c r="A35" s="13" t="s">
        <v>709</v>
      </c>
      <c r="B35" s="36">
        <v>24</v>
      </c>
      <c r="C35" s="36">
        <v>316</v>
      </c>
      <c r="D35" s="205">
        <f t="shared" si="0"/>
        <v>340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39</v>
      </c>
      <c r="C36" s="36">
        <v>62</v>
      </c>
      <c r="D36" s="205">
        <f t="shared" si="0"/>
        <v>101</v>
      </c>
      <c r="E36" s="248"/>
      <c r="F36" s="41" t="s">
        <v>33</v>
      </c>
      <c r="G36" s="42"/>
      <c r="H36" s="42"/>
      <c r="I36" s="42"/>
      <c r="J36" s="42"/>
      <c r="K36" s="43"/>
      <c r="L36" s="1080">
        <v>165</v>
      </c>
    </row>
    <row r="37" spans="1:12" ht="15">
      <c r="A37" s="13" t="s">
        <v>711</v>
      </c>
      <c r="B37" s="36">
        <v>117</v>
      </c>
      <c r="C37" s="36">
        <v>140</v>
      </c>
      <c r="D37" s="205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1080">
        <v>94</v>
      </c>
    </row>
    <row r="38" spans="1:12" ht="15">
      <c r="A38" s="13" t="s">
        <v>712</v>
      </c>
      <c r="B38" s="36">
        <v>71</v>
      </c>
      <c r="C38" s="36">
        <v>289</v>
      </c>
      <c r="D38" s="205">
        <f t="shared" si="0"/>
        <v>360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146</v>
      </c>
      <c r="C39" s="36">
        <v>203</v>
      </c>
      <c r="D39" s="205">
        <f t="shared" si="0"/>
        <v>349</v>
      </c>
      <c r="E39" s="248"/>
      <c r="F39" s="41" t="s">
        <v>36</v>
      </c>
      <c r="G39" s="42"/>
      <c r="H39" s="42"/>
      <c r="I39" s="42"/>
      <c r="J39" s="42"/>
      <c r="K39" s="43"/>
      <c r="L39" s="1081">
        <v>1</v>
      </c>
    </row>
    <row r="40" spans="1:12" ht="15.75" thickBot="1">
      <c r="A40" s="13" t="s">
        <v>713</v>
      </c>
      <c r="B40" s="36">
        <v>219</v>
      </c>
      <c r="C40" s="36">
        <v>142</v>
      </c>
      <c r="D40" s="205">
        <f t="shared" si="0"/>
        <v>361</v>
      </c>
      <c r="E40" s="248"/>
      <c r="F40" s="44" t="s">
        <v>37</v>
      </c>
      <c r="G40" s="45"/>
      <c r="H40" s="45"/>
      <c r="I40" s="45"/>
      <c r="J40" s="45"/>
      <c r="K40" s="46"/>
      <c r="L40" s="1082">
        <v>689</v>
      </c>
    </row>
    <row r="41" spans="1:12" ht="15.75" thickBot="1">
      <c r="A41" s="13" t="s">
        <v>714</v>
      </c>
      <c r="B41" s="36">
        <v>50</v>
      </c>
      <c r="C41" s="36">
        <v>221</v>
      </c>
      <c r="D41" s="205">
        <f t="shared" si="0"/>
        <v>271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122</v>
      </c>
      <c r="C42" s="36">
        <v>253</v>
      </c>
      <c r="D42" s="205">
        <f t="shared" si="0"/>
        <v>375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67</v>
      </c>
      <c r="C43" s="36">
        <v>52</v>
      </c>
      <c r="D43" s="205">
        <f t="shared" si="0"/>
        <v>119</v>
      </c>
      <c r="E43" s="251"/>
      <c r="F43" s="44" t="s">
        <v>793</v>
      </c>
      <c r="G43" s="45"/>
      <c r="H43" s="45"/>
      <c r="I43" s="45"/>
      <c r="J43" s="45"/>
      <c r="K43" s="46"/>
      <c r="L43" s="1082">
        <v>258</v>
      </c>
    </row>
    <row r="44" spans="1:5" ht="15.75">
      <c r="A44" s="13" t="s">
        <v>717</v>
      </c>
      <c r="B44" s="36">
        <v>14</v>
      </c>
      <c r="C44" s="36">
        <v>2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49</v>
      </c>
      <c r="C45" s="36">
        <v>341</v>
      </c>
      <c r="D45" s="205">
        <f t="shared" si="0"/>
        <v>390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41</v>
      </c>
      <c r="C47" s="36">
        <v>55</v>
      </c>
      <c r="D47" s="2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215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170"/>
      <c r="O48" s="1170"/>
      <c r="P48" s="1170"/>
      <c r="Q48" s="1170"/>
    </row>
    <row r="49" spans="1:17" ht="16.5">
      <c r="A49" s="13" t="s">
        <v>790</v>
      </c>
      <c r="B49" s="36">
        <v>561</v>
      </c>
      <c r="C49" s="36">
        <v>521</v>
      </c>
      <c r="D49" s="205">
        <f t="shared" si="0"/>
        <v>1082</v>
      </c>
      <c r="E49" s="248"/>
      <c r="F49" s="20" t="s">
        <v>152</v>
      </c>
      <c r="G49" s="33"/>
      <c r="H49" s="33"/>
      <c r="I49" s="33"/>
      <c r="J49" s="147"/>
      <c r="K49" s="148"/>
      <c r="L49" s="215">
        <v>69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67</v>
      </c>
      <c r="C50" s="36">
        <v>310</v>
      </c>
      <c r="D50" s="206">
        <f t="shared" si="0"/>
        <v>377</v>
      </c>
      <c r="E50" s="248"/>
      <c r="F50" s="20" t="s">
        <v>153</v>
      </c>
      <c r="G50" s="33"/>
      <c r="H50" s="33"/>
      <c r="I50" s="33"/>
      <c r="J50" s="147"/>
      <c r="K50" s="148"/>
      <c r="L50" s="215">
        <v>4</v>
      </c>
    </row>
    <row r="51" spans="1:12" ht="17.25" thickBot="1">
      <c r="A51" s="112" t="s">
        <v>723</v>
      </c>
      <c r="B51" s="113">
        <f>SUM(B13:B50)</f>
        <v>2720</v>
      </c>
      <c r="C51" s="113">
        <f>SUM(C13:C50)</f>
        <v>9142</v>
      </c>
      <c r="D51" s="207">
        <f t="shared" si="0"/>
        <v>11862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7062</v>
      </c>
      <c r="E52" s="248"/>
      <c r="F52" s="20" t="s">
        <v>155</v>
      </c>
      <c r="G52" s="33"/>
      <c r="H52" s="33"/>
      <c r="I52" s="33"/>
      <c r="J52" s="147"/>
      <c r="K52" s="148"/>
      <c r="L52" s="215">
        <v>98</v>
      </c>
    </row>
    <row r="53" spans="1:12" ht="16.5">
      <c r="A53" s="50" t="s">
        <v>42</v>
      </c>
      <c r="B53" s="51"/>
      <c r="C53" s="52"/>
      <c r="D53" s="1231">
        <f>SUM(D52+D51)</f>
        <v>18924</v>
      </c>
      <c r="E53" s="248"/>
      <c r="F53" s="20" t="s">
        <v>156</v>
      </c>
      <c r="G53" s="33"/>
      <c r="H53" s="33"/>
      <c r="I53" s="33"/>
      <c r="J53" s="147"/>
      <c r="K53" s="148"/>
      <c r="L53" s="215">
        <v>5</v>
      </c>
    </row>
    <row r="54" spans="1:12" ht="17.25" thickBot="1">
      <c r="A54" s="48" t="s">
        <v>43</v>
      </c>
      <c r="B54" s="49"/>
      <c r="C54" s="53" t="s">
        <v>44</v>
      </c>
      <c r="D54" s="1232"/>
      <c r="E54" s="248"/>
      <c r="F54" s="20" t="s">
        <v>157</v>
      </c>
      <c r="G54" s="33"/>
      <c r="H54" s="33"/>
      <c r="I54" s="33"/>
      <c r="J54" s="147"/>
      <c r="K54" s="148"/>
      <c r="L54" s="21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820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49" t="s">
        <v>1</v>
      </c>
      <c r="B64" s="1251" t="s">
        <v>46</v>
      </c>
      <c r="C64" s="216"/>
      <c r="D64" s="1253" t="s">
        <v>795</v>
      </c>
      <c r="E64" s="1253"/>
      <c r="F64" s="1254"/>
      <c r="G64" s="1255" t="s">
        <v>798</v>
      </c>
      <c r="H64" s="1233" t="s">
        <v>77</v>
      </c>
      <c r="I64" s="1235" t="s">
        <v>78</v>
      </c>
      <c r="J64" s="1235" t="s">
        <v>79</v>
      </c>
      <c r="K64" s="1235" t="s">
        <v>80</v>
      </c>
      <c r="L64" s="1243" t="s">
        <v>784</v>
      </c>
    </row>
    <row r="65" spans="1:14" ht="28.5" customHeight="1" thickBot="1">
      <c r="A65" s="1250"/>
      <c r="B65" s="1252"/>
      <c r="C65" s="217" t="s">
        <v>47</v>
      </c>
      <c r="D65" s="218" t="s">
        <v>796</v>
      </c>
      <c r="E65" s="218" t="s">
        <v>797</v>
      </c>
      <c r="F65" s="219" t="s">
        <v>48</v>
      </c>
      <c r="G65" s="1256"/>
      <c r="H65" s="1234"/>
      <c r="I65" s="1236"/>
      <c r="J65" s="1236"/>
      <c r="K65" s="1236"/>
      <c r="L65" s="1244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140</v>
      </c>
      <c r="C67" s="163">
        <v>119</v>
      </c>
      <c r="D67" s="164">
        <v>0</v>
      </c>
      <c r="E67" s="165">
        <v>0</v>
      </c>
      <c r="F67" s="221">
        <f aca="true" t="shared" si="2" ref="F67:F85">E67+D67+C67</f>
        <v>119</v>
      </c>
      <c r="G67" s="159">
        <v>438</v>
      </c>
      <c r="H67" s="35">
        <v>22</v>
      </c>
      <c r="I67" s="223">
        <f aca="true" t="shared" si="3" ref="I67:I86">_xlfn.IFERROR(SUM(H67*$N$66),0)</f>
        <v>616</v>
      </c>
      <c r="J67" s="224">
        <f aca="true" t="shared" si="4" ref="J67:J86">_xlfn.IFERROR(SUM(G67/I67)*100,0)</f>
        <v>71.1038961038961</v>
      </c>
      <c r="K67" s="225">
        <f aca="true" t="shared" si="5" ref="K67:K86">_xlfn.IFERROR(SUM(G67/F67),0)</f>
        <v>3.680672268907563</v>
      </c>
      <c r="L67" s="58">
        <v>0</v>
      </c>
    </row>
    <row r="68" spans="1:19" ht="15" customHeight="1">
      <c r="A68" s="57" t="s">
        <v>132</v>
      </c>
      <c r="B68" s="162">
        <v>252</v>
      </c>
      <c r="C68" s="163">
        <v>191</v>
      </c>
      <c r="D68" s="164">
        <v>0</v>
      </c>
      <c r="E68" s="165">
        <v>0</v>
      </c>
      <c r="F68" s="221">
        <f t="shared" si="2"/>
        <v>191</v>
      </c>
      <c r="G68" s="159">
        <v>537</v>
      </c>
      <c r="H68" s="35">
        <v>20</v>
      </c>
      <c r="I68" s="223">
        <f t="shared" si="3"/>
        <v>560</v>
      </c>
      <c r="J68" s="224">
        <f t="shared" si="4"/>
        <v>95.89285714285715</v>
      </c>
      <c r="K68" s="225">
        <f t="shared" si="5"/>
        <v>2.81151832460733</v>
      </c>
      <c r="L68" s="58">
        <v>15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61</v>
      </c>
      <c r="D69" s="164">
        <v>0</v>
      </c>
      <c r="E69" s="165">
        <v>0</v>
      </c>
      <c r="F69" s="221">
        <f t="shared" si="2"/>
        <v>61</v>
      </c>
      <c r="G69" s="159">
        <v>161</v>
      </c>
      <c r="H69" s="35">
        <v>14</v>
      </c>
      <c r="I69" s="223">
        <f t="shared" si="3"/>
        <v>392</v>
      </c>
      <c r="J69" s="224">
        <f t="shared" si="4"/>
        <v>41.07142857142857</v>
      </c>
      <c r="K69" s="225">
        <f t="shared" si="5"/>
        <v>2.639344262295082</v>
      </c>
      <c r="L69" s="58">
        <v>5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335</v>
      </c>
      <c r="C70" s="163">
        <v>199</v>
      </c>
      <c r="D70" s="164">
        <v>2</v>
      </c>
      <c r="E70" s="165">
        <v>18</v>
      </c>
      <c r="F70" s="221">
        <f t="shared" si="2"/>
        <v>219</v>
      </c>
      <c r="G70" s="159">
        <v>889</v>
      </c>
      <c r="H70" s="35">
        <v>26</v>
      </c>
      <c r="I70" s="223">
        <f t="shared" si="3"/>
        <v>728</v>
      </c>
      <c r="J70" s="224">
        <f t="shared" si="4"/>
        <v>122.11538461538463</v>
      </c>
      <c r="K70" s="225">
        <f t="shared" si="5"/>
        <v>4.059360730593608</v>
      </c>
      <c r="L70" s="58">
        <v>20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21">
        <f t="shared" si="2"/>
        <v>0</v>
      </c>
      <c r="G73" s="159">
        <v>0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>
        <v>0</v>
      </c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165</v>
      </c>
      <c r="C76" s="163">
        <v>160</v>
      </c>
      <c r="D76" s="164">
        <v>1</v>
      </c>
      <c r="E76" s="165">
        <v>0</v>
      </c>
      <c r="F76" s="221">
        <f t="shared" si="2"/>
        <v>161</v>
      </c>
      <c r="G76" s="159">
        <v>526</v>
      </c>
      <c r="H76" s="35">
        <v>11</v>
      </c>
      <c r="I76" s="223">
        <f t="shared" si="3"/>
        <v>308</v>
      </c>
      <c r="J76" s="224">
        <f t="shared" si="4"/>
        <v>170.7792207792208</v>
      </c>
      <c r="K76" s="225">
        <f t="shared" si="5"/>
        <v>3.267080745341615</v>
      </c>
      <c r="L76" s="58">
        <v>7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221">
        <f t="shared" si="2"/>
        <v>3</v>
      </c>
      <c r="G78" s="159">
        <v>5</v>
      </c>
      <c r="H78" s="35">
        <v>3</v>
      </c>
      <c r="I78" s="223">
        <f t="shared" si="3"/>
        <v>84</v>
      </c>
      <c r="J78" s="224">
        <f t="shared" si="4"/>
        <v>5.952380952380952</v>
      </c>
      <c r="K78" s="225">
        <f t="shared" si="5"/>
        <v>1.6666666666666667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221">
        <f t="shared" si="2"/>
        <v>1</v>
      </c>
      <c r="G80" s="159">
        <v>4</v>
      </c>
      <c r="H80" s="35">
        <v>1</v>
      </c>
      <c r="I80" s="223">
        <f t="shared" si="3"/>
        <v>28</v>
      </c>
      <c r="J80" s="224">
        <f t="shared" si="4"/>
        <v>14.285714285714285</v>
      </c>
      <c r="K80" s="225">
        <f t="shared" si="5"/>
        <v>4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35</v>
      </c>
      <c r="D82" s="164">
        <v>0</v>
      </c>
      <c r="E82" s="165">
        <v>0</v>
      </c>
      <c r="F82" s="221">
        <f t="shared" si="2"/>
        <v>35</v>
      </c>
      <c r="G82" s="159">
        <v>223</v>
      </c>
      <c r="H82" s="35">
        <v>8</v>
      </c>
      <c r="I82" s="223">
        <f t="shared" si="3"/>
        <v>224</v>
      </c>
      <c r="J82" s="224">
        <f t="shared" si="4"/>
        <v>99.55357142857143</v>
      </c>
      <c r="K82" s="225">
        <f t="shared" si="5"/>
        <v>6.371428571428571</v>
      </c>
      <c r="L82" s="58">
        <v>0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41</v>
      </c>
      <c r="D83" s="164">
        <v>0</v>
      </c>
      <c r="E83" s="165">
        <v>0</v>
      </c>
      <c r="F83" s="221">
        <f t="shared" si="2"/>
        <v>41</v>
      </c>
      <c r="G83" s="159">
        <v>149</v>
      </c>
      <c r="H83" s="35">
        <v>7</v>
      </c>
      <c r="I83" s="223">
        <f t="shared" si="3"/>
        <v>196</v>
      </c>
      <c r="J83" s="224">
        <f t="shared" si="4"/>
        <v>76.0204081632653</v>
      </c>
      <c r="K83" s="225">
        <f t="shared" si="5"/>
        <v>3.6341463414634148</v>
      </c>
      <c r="L83" s="58">
        <v>6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33</v>
      </c>
      <c r="D84" s="164">
        <v>0</v>
      </c>
      <c r="E84" s="165">
        <v>5</v>
      </c>
      <c r="F84" s="221">
        <f t="shared" si="2"/>
        <v>38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5.078947368421052</v>
      </c>
      <c r="L84" s="58">
        <v>0</v>
      </c>
    </row>
    <row r="85" spans="1:12" ht="15">
      <c r="A85" s="56" t="s">
        <v>149</v>
      </c>
      <c r="B85" s="162">
        <v>0</v>
      </c>
      <c r="C85" s="163">
        <v>19</v>
      </c>
      <c r="D85" s="164">
        <v>1</v>
      </c>
      <c r="E85" s="165">
        <v>0</v>
      </c>
      <c r="F85" s="221">
        <f t="shared" si="2"/>
        <v>20</v>
      </c>
      <c r="G85" s="159">
        <v>117</v>
      </c>
      <c r="H85" s="35">
        <v>14</v>
      </c>
      <c r="I85" s="223">
        <f t="shared" si="3"/>
        <v>392</v>
      </c>
      <c r="J85" s="224">
        <f t="shared" si="4"/>
        <v>29.846938775510207</v>
      </c>
      <c r="K85" s="225">
        <f t="shared" si="5"/>
        <v>5.85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892</v>
      </c>
      <c r="C86" s="228">
        <f t="shared" si="6"/>
        <v>862</v>
      </c>
      <c r="D86" s="222">
        <f t="shared" si="6"/>
        <v>4</v>
      </c>
      <c r="E86" s="222">
        <f t="shared" si="6"/>
        <v>23</v>
      </c>
      <c r="F86" s="222">
        <f t="shared" si="6"/>
        <v>889</v>
      </c>
      <c r="G86" s="229">
        <f t="shared" si="6"/>
        <v>3242</v>
      </c>
      <c r="H86" s="222">
        <f t="shared" si="6"/>
        <v>133</v>
      </c>
      <c r="I86" s="222">
        <f t="shared" si="3"/>
        <v>3724</v>
      </c>
      <c r="J86" s="222">
        <f t="shared" si="4"/>
        <v>87.05692803437164</v>
      </c>
      <c r="K86" s="222">
        <f t="shared" si="5"/>
        <v>3.6467941507311585</v>
      </c>
      <c r="L86" s="230">
        <f>SUM(L66:L85)</f>
        <v>56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45" t="s">
        <v>735</v>
      </c>
      <c r="B89" s="1246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47"/>
      <c r="B90" s="1248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28" t="s">
        <v>41</v>
      </c>
      <c r="B91" s="72" t="s">
        <v>731</v>
      </c>
      <c r="C91" s="73">
        <v>2</v>
      </c>
      <c r="D91" s="73">
        <v>15</v>
      </c>
      <c r="E91" s="73">
        <v>18</v>
      </c>
      <c r="F91" s="73">
        <v>11</v>
      </c>
      <c r="G91" s="73">
        <v>9</v>
      </c>
      <c r="H91" s="73">
        <v>6</v>
      </c>
      <c r="I91" s="73">
        <v>1</v>
      </c>
      <c r="J91" s="73">
        <v>0</v>
      </c>
      <c r="K91" s="23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229"/>
      <c r="B92" s="68" t="s">
        <v>730</v>
      </c>
      <c r="C92" s="70">
        <v>0</v>
      </c>
      <c r="D92" s="70">
        <v>23</v>
      </c>
      <c r="E92" s="70">
        <v>30</v>
      </c>
      <c r="F92" s="70">
        <v>28</v>
      </c>
      <c r="G92" s="70">
        <v>14</v>
      </c>
      <c r="H92" s="70">
        <v>1</v>
      </c>
      <c r="I92" s="70">
        <v>0</v>
      </c>
      <c r="J92" s="70">
        <v>0</v>
      </c>
      <c r="K92" s="237">
        <f t="shared" si="7"/>
        <v>96</v>
      </c>
    </row>
    <row r="93" spans="1:11" ht="15.75" thickBot="1">
      <c r="A93" s="1230"/>
      <c r="B93" s="240" t="s">
        <v>6</v>
      </c>
      <c r="C93" s="241">
        <f aca="true" t="shared" si="8" ref="C93:J93">SUM(C91+C92)</f>
        <v>2</v>
      </c>
      <c r="D93" s="242">
        <f t="shared" si="8"/>
        <v>38</v>
      </c>
      <c r="E93" s="242">
        <f t="shared" si="8"/>
        <v>48</v>
      </c>
      <c r="F93" s="242">
        <f t="shared" si="8"/>
        <v>39</v>
      </c>
      <c r="G93" s="242">
        <f t="shared" si="8"/>
        <v>23</v>
      </c>
      <c r="H93" s="242">
        <f t="shared" si="8"/>
        <v>7</v>
      </c>
      <c r="I93" s="242">
        <f t="shared" si="8"/>
        <v>1</v>
      </c>
      <c r="J93" s="243">
        <f t="shared" si="8"/>
        <v>0</v>
      </c>
      <c r="K93" s="238">
        <f t="shared" si="7"/>
        <v>158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0</v>
      </c>
    </row>
    <row r="95" spans="1:11" ht="15">
      <c r="A95" s="1240" t="s">
        <v>55</v>
      </c>
      <c r="B95" s="60" t="s">
        <v>728</v>
      </c>
      <c r="C95" s="73">
        <v>2</v>
      </c>
      <c r="D95" s="73">
        <v>38</v>
      </c>
      <c r="E95" s="73">
        <v>48</v>
      </c>
      <c r="F95" s="73">
        <v>38</v>
      </c>
      <c r="G95" s="73">
        <v>23</v>
      </c>
      <c r="H95" s="73">
        <v>7</v>
      </c>
      <c r="I95" s="73">
        <v>1</v>
      </c>
      <c r="J95" s="73">
        <v>0</v>
      </c>
      <c r="K95" s="236">
        <f t="shared" si="7"/>
        <v>157</v>
      </c>
    </row>
    <row r="96" spans="1:11" ht="15">
      <c r="A96" s="1241"/>
      <c r="B96" s="131" t="s">
        <v>727</v>
      </c>
      <c r="C96" s="70">
        <v>0</v>
      </c>
      <c r="D96" s="70">
        <v>0</v>
      </c>
      <c r="E96" s="70">
        <v>0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42"/>
      <c r="B97" s="244" t="s">
        <v>6</v>
      </c>
      <c r="C97" s="245">
        <f>C96+C95</f>
        <v>2</v>
      </c>
      <c r="D97" s="246">
        <f aca="true" t="shared" si="9" ref="D97:J97">D96+D95</f>
        <v>38</v>
      </c>
      <c r="E97" s="246">
        <f t="shared" si="9"/>
        <v>48</v>
      </c>
      <c r="F97" s="246">
        <f t="shared" si="9"/>
        <v>39</v>
      </c>
      <c r="G97" s="246">
        <f t="shared" si="9"/>
        <v>23</v>
      </c>
      <c r="H97" s="246">
        <f t="shared" si="9"/>
        <v>7</v>
      </c>
      <c r="I97" s="246">
        <f t="shared" si="9"/>
        <v>1</v>
      </c>
      <c r="J97" s="247">
        <f t="shared" si="9"/>
        <v>0</v>
      </c>
      <c r="K97" s="238">
        <f t="shared" si="7"/>
        <v>158</v>
      </c>
      <c r="R97" s="18"/>
    </row>
    <row r="98" spans="1:11" ht="15">
      <c r="A98" s="75"/>
      <c r="B98" s="72" t="s">
        <v>726</v>
      </c>
      <c r="C98" s="73">
        <v>1</v>
      </c>
      <c r="D98" s="73">
        <v>7</v>
      </c>
      <c r="E98" s="73">
        <v>7</v>
      </c>
      <c r="F98" s="73">
        <v>4</v>
      </c>
      <c r="G98" s="73">
        <v>4</v>
      </c>
      <c r="H98" s="73">
        <v>3</v>
      </c>
      <c r="I98" s="73">
        <v>0</v>
      </c>
      <c r="J98" s="73">
        <v>0</v>
      </c>
      <c r="K98" s="236">
        <f t="shared" si="7"/>
        <v>26</v>
      </c>
    </row>
    <row r="99" spans="1:11" ht="15.75" thickBot="1">
      <c r="A99" s="76"/>
      <c r="B99" s="77" t="s">
        <v>732</v>
      </c>
      <c r="C99" s="32">
        <v>1</v>
      </c>
      <c r="D99" s="32">
        <v>4</v>
      </c>
      <c r="E99" s="32">
        <v>6</v>
      </c>
      <c r="F99" s="32">
        <v>9</v>
      </c>
      <c r="G99" s="32">
        <v>1</v>
      </c>
      <c r="H99" s="32">
        <v>0</v>
      </c>
      <c r="I99" s="32">
        <v>0</v>
      </c>
      <c r="J99" s="32">
        <v>0</v>
      </c>
      <c r="K99" s="238">
        <f t="shared" si="7"/>
        <v>21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1137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0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13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12931822.39</v>
      </c>
      <c r="G106" s="1136"/>
      <c r="H106" s="54"/>
      <c r="I106" s="54"/>
      <c r="J106" s="54"/>
      <c r="K106" s="54"/>
      <c r="L106" s="54"/>
      <c r="M106" s="6"/>
    </row>
    <row r="107" spans="1:13" ht="15">
      <c r="A107" s="1224" t="s">
        <v>62</v>
      </c>
      <c r="B107" s="1225"/>
      <c r="C107" s="1225"/>
      <c r="D107" s="1225"/>
      <c r="E107" s="1225"/>
      <c r="F107" s="1226">
        <f>SUM(F105+F106)</f>
        <v>35948240.39</v>
      </c>
      <c r="G107" s="122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684148.71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3937910.08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814419.31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29987043.39</v>
      </c>
      <c r="G111" s="1136"/>
      <c r="H111" s="54"/>
      <c r="I111" s="54"/>
      <c r="J111" s="54"/>
      <c r="K111" s="54"/>
      <c r="L111" s="54"/>
      <c r="M111" s="6"/>
    </row>
    <row r="112" spans="1:13" ht="15">
      <c r="A112" s="1224" t="s">
        <v>66</v>
      </c>
      <c r="B112" s="1225"/>
      <c r="C112" s="1225"/>
      <c r="D112" s="1225"/>
      <c r="E112" s="1225"/>
      <c r="F112" s="1226">
        <f>SUM(F108+F109+F110+F111)</f>
        <v>35423521.49</v>
      </c>
      <c r="G112" s="122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395763883.62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2018-03-12T18:52:52Z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