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35" firstSheet="9" activeTab="2"/>
  </bookViews>
  <sheets>
    <sheet name="Informe al Director Hospital" sheetId="1" r:id="rId1"/>
    <sheet name="Hoja1" sheetId="2" state="hidden" r:id="rId2"/>
    <sheet name="Tasa de Mortalidad Intrahos " sheetId="3" r:id="rId3"/>
    <sheet name="Actividad Obstetricia " sheetId="4" r:id="rId4"/>
    <sheet name="Otras actividades " sheetId="5" r:id="rId5"/>
    <sheet name="Control Materno Inf." sheetId="6" r:id="rId6"/>
    <sheet name="Programa de Vacunacion" sheetId="7" r:id="rId7"/>
    <sheet name="Salud Bucal Nuevo" sheetId="8" r:id="rId8"/>
    <sheet name="Servicios" sheetId="9" r:id="rId9"/>
    <sheet name="Atención Paciente ext." sheetId="10" r:id="rId10"/>
    <sheet name="Recurso Humanos" sheetId="11" r:id="rId11"/>
    <sheet name="Pacientes Afiliados y No Afilia" sheetId="12" r:id="rId12"/>
    <sheet name="Ingresos y Egresos" sheetId="13" r:id="rId13"/>
  </sheets>
  <externalReferences>
    <externalReference r:id="rId16"/>
  </externalReferences>
  <definedNames/>
  <calcPr fullCalcOnLoad="1"/>
</workbook>
</file>

<file path=xl/sharedStrings.xml><?xml version="1.0" encoding="utf-8"?>
<sst xmlns="http://schemas.openxmlformats.org/spreadsheetml/2006/main" count="574" uniqueCount="387">
  <si>
    <t>Total</t>
  </si>
  <si>
    <t>Egresos</t>
  </si>
  <si>
    <t>Medicina General</t>
  </si>
  <si>
    <t>Pediatría</t>
  </si>
  <si>
    <t>Obstetricia</t>
  </si>
  <si>
    <t>Ginecología</t>
  </si>
  <si>
    <t>Cardiología</t>
  </si>
  <si>
    <t>Ortopedia</t>
  </si>
  <si>
    <t>Emergencias</t>
  </si>
  <si>
    <t>Endocrinología</t>
  </si>
  <si>
    <t>Dermatología</t>
  </si>
  <si>
    <t>Total Días Pacientes</t>
  </si>
  <si>
    <t>% de Ocupación</t>
  </si>
  <si>
    <t>Promedio Estadia</t>
  </si>
  <si>
    <t>NORPLANT</t>
  </si>
  <si>
    <t>Cirugia General</t>
  </si>
  <si>
    <t>Medicina Interna</t>
  </si>
  <si>
    <t>Otros</t>
  </si>
  <si>
    <t>Total Días Camas Disponibles</t>
  </si>
  <si>
    <t>Altas</t>
  </si>
  <si>
    <t xml:space="preserve"> Ingresos</t>
  </si>
  <si>
    <t>Total Servicios (Cons + Emergencias)</t>
  </si>
  <si>
    <t>1era.</t>
  </si>
  <si>
    <t>2da.</t>
  </si>
  <si>
    <t>Total de Dosis</t>
  </si>
  <si>
    <t>-1 Año</t>
  </si>
  <si>
    <t>BCG</t>
  </si>
  <si>
    <t>HEPATITIS B</t>
  </si>
  <si>
    <t>Embarazadas</t>
  </si>
  <si>
    <t xml:space="preserve">SE REFIERE A LA VACUNACION QUE SE REALIZA DIARIAMENTE EN EL ESTABLECIMIENTO A LOS NIÑOS DE 0-14 AÑOS A LAS EMBARAZADAS, DE MANERA PERMANENTE EN EL ESTABLECIMIENTO </t>
  </si>
  <si>
    <t>LA FUENTE DE INFORMACION SERA EL REGISTRO DIARIO / MENSUAL DE VACUNACION APLICADA SEGÚN SEA 1ERA, 2DA, 3ERA. DOSIS Y REFUERZO.</t>
  </si>
  <si>
    <t>%</t>
  </si>
  <si>
    <t>Servicios</t>
  </si>
  <si>
    <t>Cirugía</t>
  </si>
  <si>
    <t>Gastroenteorología</t>
  </si>
  <si>
    <t>-48H</t>
  </si>
  <si>
    <t>+48H</t>
  </si>
  <si>
    <t>Esta información se obtendra del informe mensual de planificación familiar</t>
  </si>
  <si>
    <t>1.1. Consultas</t>
  </si>
  <si>
    <t>Neumología</t>
  </si>
  <si>
    <t>Neurologia</t>
  </si>
  <si>
    <t>Reumatología</t>
  </si>
  <si>
    <t>Hematología</t>
  </si>
  <si>
    <t>Perinatología</t>
  </si>
  <si>
    <t>Odontología</t>
  </si>
  <si>
    <t>Urología</t>
  </si>
  <si>
    <t>Oftalmología</t>
  </si>
  <si>
    <t>Neurocirugía</t>
  </si>
  <si>
    <t>Otras Consultas</t>
  </si>
  <si>
    <t>Total de Consultas</t>
  </si>
  <si>
    <t>D)- Pasantes de Ley</t>
  </si>
  <si>
    <t>Ingresos:</t>
  </si>
  <si>
    <t>Broncoscopias</t>
  </si>
  <si>
    <t>Espirometrias</t>
  </si>
  <si>
    <t>Sonografias</t>
  </si>
  <si>
    <t>Electrocardiogramas</t>
  </si>
  <si>
    <t>Inyecciones</t>
  </si>
  <si>
    <t>Total Partos</t>
  </si>
  <si>
    <t>No. Nacidos Vivos</t>
  </si>
  <si>
    <t>No. Nacidos Muertos</t>
  </si>
  <si>
    <t>Total de Nacimientos (Vivos + Muertos)</t>
  </si>
  <si>
    <t>Número de Abortos</t>
  </si>
  <si>
    <t>No. Nacimientos de Bajo Peso (BPN)</t>
  </si>
  <si>
    <t>Cirugías Menores</t>
  </si>
  <si>
    <t>Falcemia</t>
  </si>
  <si>
    <t>Orina</t>
  </si>
  <si>
    <t>Tipificación</t>
  </si>
  <si>
    <t>Positivos</t>
  </si>
  <si>
    <t>Negativos</t>
  </si>
  <si>
    <t>VRDL</t>
  </si>
  <si>
    <t>VIH / SIDA</t>
  </si>
  <si>
    <t>Haitianos</t>
  </si>
  <si>
    <t>Descripción de Egresos</t>
  </si>
  <si>
    <t>Combustible</t>
  </si>
  <si>
    <t>Medicamentos</t>
  </si>
  <si>
    <t>Psiquiatría</t>
  </si>
  <si>
    <t>Subsecuentes</t>
  </si>
  <si>
    <t>Hematologia</t>
  </si>
  <si>
    <t>Alimentos</t>
  </si>
  <si>
    <t>Material de Oficina</t>
  </si>
  <si>
    <t>Total Ingresos RD$</t>
  </si>
  <si>
    <t>Prematuridad</t>
  </si>
  <si>
    <t>Esterilización Femenina</t>
  </si>
  <si>
    <t>Esterilización Masculina</t>
  </si>
  <si>
    <t>Dispositivo Intrauterino (DIU)</t>
  </si>
  <si>
    <t>Gestógenos Orales (Píldoras)</t>
  </si>
  <si>
    <t>Preservativos (Condones)</t>
  </si>
  <si>
    <t>Menores de Un Año</t>
  </si>
  <si>
    <t>De 1 a 4 Años</t>
  </si>
  <si>
    <t>De 5 a 14 Años</t>
  </si>
  <si>
    <t>Puerperas</t>
  </si>
  <si>
    <t>Planificación Familiar</t>
  </si>
  <si>
    <t>Subsecuente</t>
  </si>
  <si>
    <t>5-14 Años</t>
  </si>
  <si>
    <t>Aplicación de Flúor</t>
  </si>
  <si>
    <t>Profilaxis</t>
  </si>
  <si>
    <t>Recubrimiento Pulpar OZE</t>
  </si>
  <si>
    <t>Tratamiento Pulpar</t>
  </si>
  <si>
    <t>2.4 Salud Bucal</t>
  </si>
  <si>
    <t xml:space="preserve">                Total</t>
  </si>
  <si>
    <t xml:space="preserve">Servicios </t>
  </si>
  <si>
    <t>Consulta:    Primera Vez</t>
  </si>
  <si>
    <t>Pruebas de Laboratorios</t>
  </si>
  <si>
    <t>Partos</t>
  </si>
  <si>
    <t>Cesáreas</t>
  </si>
  <si>
    <t>Abortos</t>
  </si>
  <si>
    <t>BPN</t>
  </si>
  <si>
    <t>No. De Embarazadas Adolescentes en Control</t>
  </si>
  <si>
    <t>No. Papanicolao</t>
  </si>
  <si>
    <t>Cirugías Mayores</t>
  </si>
  <si>
    <t>Radiografías</t>
  </si>
  <si>
    <t>Sonografías</t>
  </si>
  <si>
    <t>Otros Servicios de Imágenes</t>
  </si>
  <si>
    <t>Transfusiones</t>
  </si>
  <si>
    <t>Servicios Odontológicos</t>
  </si>
  <si>
    <t>No. Muertes Maternas</t>
  </si>
  <si>
    <t>Muertes Infantiles (&lt; 5 años)</t>
  </si>
  <si>
    <t>Muertes Neonatales</t>
  </si>
  <si>
    <t>Muertes por Accidentes de Transito</t>
  </si>
  <si>
    <t>No.</t>
  </si>
  <si>
    <t>Personal de Salud</t>
  </si>
  <si>
    <t>Personal Médico*</t>
  </si>
  <si>
    <t>A)- Generales y Asistentes</t>
  </si>
  <si>
    <t xml:space="preserve">B)- Especialistas** </t>
  </si>
  <si>
    <t xml:space="preserve">  - Pediatras</t>
  </si>
  <si>
    <t xml:space="preserve">  - Ginecobstetras</t>
  </si>
  <si>
    <t xml:space="preserve">  - Internistas</t>
  </si>
  <si>
    <t xml:space="preserve">  - Cirujanos</t>
  </si>
  <si>
    <t xml:space="preserve">  - Anestesiólogos</t>
  </si>
  <si>
    <t xml:space="preserve">  - Cardiólogos</t>
  </si>
  <si>
    <t xml:space="preserve">  - Endocrinólogo</t>
  </si>
  <si>
    <t xml:space="preserve">  - Urologos</t>
  </si>
  <si>
    <t xml:space="preserve">  - Dermatólogos</t>
  </si>
  <si>
    <t xml:space="preserve">  - Gastroenterologos</t>
  </si>
  <si>
    <t xml:space="preserve">  - Neurologos</t>
  </si>
  <si>
    <t xml:space="preserve">  - Psiquiatras</t>
  </si>
  <si>
    <t xml:space="preserve">  - Epidemiologos</t>
  </si>
  <si>
    <t xml:space="preserve">  - Oftalmologos</t>
  </si>
  <si>
    <t xml:space="preserve">  - Médicos Familiares</t>
  </si>
  <si>
    <t xml:space="preserve">  - Ortopedas</t>
  </si>
  <si>
    <t xml:space="preserve">  - Otros Especialistas</t>
  </si>
  <si>
    <t>C)- Médicos Residentes</t>
  </si>
  <si>
    <t>Personal de Diagnostico por Imágenes y RX</t>
  </si>
  <si>
    <t>Psicologos</t>
  </si>
  <si>
    <t>Personal de Odontologia</t>
  </si>
  <si>
    <t>Personal de Enfermeria</t>
  </si>
  <si>
    <t>Personal Laboratorio</t>
  </si>
  <si>
    <t>Personal Banco de Sangre</t>
  </si>
  <si>
    <t>Personal de Farmacia</t>
  </si>
  <si>
    <t>Personal Promoción de la Salud</t>
  </si>
  <si>
    <t>Trabajadores Sociales</t>
  </si>
  <si>
    <t>Personal de Salud Ambiental</t>
  </si>
  <si>
    <t>Pesonal de Nutrición</t>
  </si>
  <si>
    <t>Otro Personal de Salud</t>
  </si>
  <si>
    <t>Total Personal de Salud</t>
  </si>
  <si>
    <t>Pesonal Administrativo</t>
  </si>
  <si>
    <t>Equipo Gerencial del Hospital</t>
  </si>
  <si>
    <t>Personal de Estadística</t>
  </si>
  <si>
    <t>Personal de Mantenimiento Planta Física</t>
  </si>
  <si>
    <t>Personal Mantenimiento Equipos Médicos</t>
  </si>
  <si>
    <t xml:space="preserve"> Personal de Seguridad</t>
  </si>
  <si>
    <t>Personal de Limpieza y Ornato</t>
  </si>
  <si>
    <t>Personal de Informática</t>
  </si>
  <si>
    <t>Personal Despensa y Cocina</t>
  </si>
  <si>
    <t>Otro Personal de Apoyo Administrativo</t>
  </si>
  <si>
    <t>Total Personal Administrativo</t>
  </si>
  <si>
    <t>2.5.1  Servicios de Imágenes</t>
  </si>
  <si>
    <t>2.5.1  Servicios de Laboratorio</t>
  </si>
  <si>
    <t>Toxoplasmosis</t>
  </si>
  <si>
    <t>Basilocopias</t>
  </si>
  <si>
    <t>Gota Gruesa</t>
  </si>
  <si>
    <t>Investigación de Filaria</t>
  </si>
  <si>
    <t>Procesada en Centro</t>
  </si>
  <si>
    <t>Procesada Fuera del Centro</t>
  </si>
  <si>
    <t>Muestras Tomadas</t>
  </si>
  <si>
    <t>Venta de Servicios</t>
  </si>
  <si>
    <t>Servicios Personales (Nómina)</t>
  </si>
  <si>
    <t>Servicios de Comunicaciones</t>
  </si>
  <si>
    <t>Materiales y Utiles de Limpieza</t>
  </si>
  <si>
    <t>Reparaciones Menores y Mantenimiento</t>
  </si>
  <si>
    <t>Productos Químicos (Oxígeno y gas Propano)</t>
  </si>
  <si>
    <t>Otros Gastos (Todos los demás)</t>
  </si>
  <si>
    <t>Total General</t>
  </si>
  <si>
    <t>Monto Total de la Deuda</t>
  </si>
  <si>
    <t>RD$</t>
  </si>
  <si>
    <t>Deudas de Este Año</t>
  </si>
  <si>
    <t>Deudas de Años Anteriores</t>
  </si>
  <si>
    <t>Muestras Referidas  de otros Centro</t>
  </si>
  <si>
    <t>Pacientes Atendidos Nivel Especializado</t>
  </si>
  <si>
    <t>No Afiliados</t>
  </si>
  <si>
    <t>Afiliados</t>
  </si>
  <si>
    <t>Consultas:   Primera Vez</t>
  </si>
  <si>
    <t xml:space="preserve">                 Subsecuente</t>
  </si>
  <si>
    <t>Total Servicios Externos</t>
  </si>
  <si>
    <t>Ingresos</t>
  </si>
  <si>
    <t>Dias Pacientes</t>
  </si>
  <si>
    <t>No. Papánicolao</t>
  </si>
  <si>
    <t>Muertes Infantiles (&lt;1año)</t>
  </si>
  <si>
    <t>Muertes por Accidentes de Tránsito</t>
  </si>
  <si>
    <t>No. De Camas</t>
  </si>
  <si>
    <t>8                                                                      Defunciones</t>
  </si>
  <si>
    <t>C-6- Se obtendra de dividir los días pacientes entre los egresos (Promedio días Est=Días Pac / Egresos)</t>
  </si>
  <si>
    <t>Bajo Peso al Nacer</t>
  </si>
  <si>
    <t>1. Servicios de Atención a las Personas</t>
  </si>
  <si>
    <t>Nivel Especializado</t>
  </si>
  <si>
    <t>C-5- El % de Ocupación se obtendra dividiendo los días pacientes entre el total de días camas disponibles por cien, según servicio (% ocupación=total días pctes / total días camas disponible)X 100</t>
  </si>
  <si>
    <t>Dosis Aplicadas</t>
  </si>
  <si>
    <t>Total Pruebas Realizadas</t>
  </si>
  <si>
    <t>Resultados No Retirados</t>
  </si>
  <si>
    <t>3.  Servicios de Salud Ofrecido a Pacientes Extranjeros</t>
  </si>
  <si>
    <t>4. Dotación de Recursos Humanos, Año</t>
  </si>
  <si>
    <t>Aporte y Donaciones</t>
  </si>
  <si>
    <t>1era. Vez</t>
  </si>
  <si>
    <t>1.2 Hospitalización y Tasa de Mortalidad Intrahospitalaria</t>
  </si>
  <si>
    <t>Maternidad</t>
  </si>
  <si>
    <t>Actividades</t>
  </si>
  <si>
    <t>2.  Programas Básicos de Salud</t>
  </si>
  <si>
    <t>Sanos</t>
  </si>
  <si>
    <t>Enfermos</t>
  </si>
  <si>
    <t>Sub-Total</t>
  </si>
  <si>
    <t>2.2 Planificación Familiar</t>
  </si>
  <si>
    <t>Tipos de Métodos</t>
  </si>
  <si>
    <t>Imágenes</t>
  </si>
  <si>
    <t>Pacientes Internos</t>
  </si>
  <si>
    <t>Pacientes Externos</t>
  </si>
  <si>
    <t>Otras Defunciones</t>
  </si>
  <si>
    <t>Total de Empleados</t>
  </si>
  <si>
    <t xml:space="preserve">                                              Total</t>
  </si>
  <si>
    <t>Tipo de Recurso</t>
  </si>
  <si>
    <t>Profesionales</t>
  </si>
  <si>
    <t>Técnicos</t>
  </si>
  <si>
    <t>Auxiliares</t>
  </si>
  <si>
    <t>Sueldos</t>
  </si>
  <si>
    <t>Servicios de Consulta/Especialidad</t>
  </si>
  <si>
    <t>Tipos de Pruebas Realizadas</t>
  </si>
  <si>
    <t xml:space="preserve">Pacientes Cronicos </t>
  </si>
  <si>
    <t>Informe que rinde el Director:________________________________________________________________________</t>
  </si>
  <si>
    <t>Población Asignada:</t>
  </si>
  <si>
    <t>Otros (detallar):</t>
  </si>
  <si>
    <t>Proporción Mortalidad X 100 Egresos</t>
  </si>
  <si>
    <t>Partos Vaginales</t>
  </si>
  <si>
    <t>Malformación</t>
  </si>
  <si>
    <t>Población Adolescente  (10-19 años)</t>
  </si>
  <si>
    <t>Población                             (20 o más años)</t>
  </si>
  <si>
    <t>General</t>
  </si>
  <si>
    <t>Trasplantes</t>
  </si>
  <si>
    <t>Oncológica</t>
  </si>
  <si>
    <t>Otorrinolaringología</t>
  </si>
  <si>
    <t>Reconstructivas no Esteticas</t>
  </si>
  <si>
    <t>2.1 Programa Control Materno Infantil</t>
  </si>
  <si>
    <t>Otros (detallar)</t>
  </si>
  <si>
    <t>Número Usuarios</t>
  </si>
  <si>
    <t>Población Actual en el Programa</t>
  </si>
  <si>
    <t>Endoscopias Aparato Respiratorio</t>
  </si>
  <si>
    <t>Sonomamografia</t>
  </si>
  <si>
    <t>Mamografías</t>
  </si>
  <si>
    <t>Hematologías</t>
  </si>
  <si>
    <t>Químicos Sangre</t>
  </si>
  <si>
    <t>Prueba de Embarazo</t>
  </si>
  <si>
    <t>Serológicos</t>
  </si>
  <si>
    <t>Estas informaciones se obtendrán del resumen mensual recopilado durante el año en el Formulario 67-A y del Informe Mensual de Laboratorios y Bancos de Sangres</t>
  </si>
  <si>
    <t>2.5 Servicio de Apoyo Diagnóstico</t>
  </si>
  <si>
    <t>Endoscopias Gástricas</t>
  </si>
  <si>
    <t>Ecografías</t>
  </si>
  <si>
    <t>Tomografías</t>
  </si>
  <si>
    <t>Resonancia Magnética</t>
  </si>
  <si>
    <t>Fluoroscopios</t>
  </si>
  <si>
    <t>Cistoscopias</t>
  </si>
  <si>
    <t>Otros (Detallar):</t>
  </si>
  <si>
    <t>Coprologicos</t>
  </si>
  <si>
    <t>Anticipos Financieros</t>
  </si>
  <si>
    <t xml:space="preserve">Aportes y Donaciones </t>
  </si>
  <si>
    <t xml:space="preserve">Ventas de Servicios </t>
  </si>
  <si>
    <t xml:space="preserve">Total </t>
  </si>
  <si>
    <t>Valores en RD$</t>
  </si>
  <si>
    <t>Total de Egresos</t>
  </si>
  <si>
    <t>Defunciones</t>
  </si>
  <si>
    <t>Otras Especialidades:</t>
  </si>
  <si>
    <t xml:space="preserve">C-3- Se obtiene al multiplicar el numero de camas que esta utilizando el Hospital para internar pacientes por los 365 días del año, no incluye las camas para uso del personal o dañadas </t>
  </si>
  <si>
    <t>15+ Años</t>
  </si>
  <si>
    <t>Primera vez en el año</t>
  </si>
  <si>
    <t xml:space="preserve">Subsecuentes </t>
  </si>
  <si>
    <t xml:space="preserve">Tratamientos </t>
  </si>
  <si>
    <t xml:space="preserve">Radiografías Periapicales </t>
  </si>
  <si>
    <t>Inst. de Higiene Bucal</t>
  </si>
  <si>
    <t xml:space="preserve">Sellantes de Fosas y Fisuras </t>
  </si>
  <si>
    <t xml:space="preserve">Detartraje </t>
  </si>
  <si>
    <t>SubTotal</t>
  </si>
  <si>
    <t xml:space="preserve">Periodoncia </t>
  </si>
  <si>
    <t>Curetaje y Raspaje Radícular</t>
  </si>
  <si>
    <t>Cirugía Periodontal</t>
  </si>
  <si>
    <t xml:space="preserve">Pulpotomías </t>
  </si>
  <si>
    <t xml:space="preserve">Pulpectomias e Instrumentación </t>
  </si>
  <si>
    <t xml:space="preserve">Endodoncias Anteriores </t>
  </si>
  <si>
    <t xml:space="preserve">Endodoncias Posteriores </t>
  </si>
  <si>
    <t xml:space="preserve">Rehabilitación </t>
  </si>
  <si>
    <t xml:space="preserve">Ionómero de Vídrio </t>
  </si>
  <si>
    <t>Amalgama</t>
  </si>
  <si>
    <t>Resina</t>
  </si>
  <si>
    <t xml:space="preserve">Prótesis Removible </t>
  </si>
  <si>
    <t>Prótesis Total</t>
  </si>
  <si>
    <t>Temporales</t>
  </si>
  <si>
    <t xml:space="preserve"> Permanentes</t>
  </si>
  <si>
    <t xml:space="preserve">Terceros Molares </t>
  </si>
  <si>
    <t xml:space="preserve">Lesiones Benignas </t>
  </si>
  <si>
    <t xml:space="preserve">Lesiones Malignas </t>
  </si>
  <si>
    <t>Lesiones Congénitas</t>
  </si>
  <si>
    <t xml:space="preserve">Traumas </t>
  </si>
  <si>
    <t xml:space="preserve">Drenajes Abscesos y Fístulas </t>
  </si>
  <si>
    <t xml:space="preserve">Ortodoncia </t>
  </si>
  <si>
    <t>Evaluación y Diagnóstico</t>
  </si>
  <si>
    <t xml:space="preserve">Instalación Aparatos Removibles </t>
  </si>
  <si>
    <t>Instalación Aparatología Fija</t>
  </si>
  <si>
    <t>Control y Seguimiento</t>
  </si>
  <si>
    <t>Pacientes de Alta</t>
  </si>
  <si>
    <t xml:space="preserve">Paciente de Alta Ortodoncia </t>
  </si>
  <si>
    <t>EMBARAZADAS</t>
  </si>
  <si>
    <t>Natimuertos</t>
  </si>
  <si>
    <t>Gemelar</t>
  </si>
  <si>
    <t>Más de dos</t>
  </si>
  <si>
    <t>C-10- Total defunciones(la sumatoria de las muertes de -48H y las de +48) por cien entre el número egresos (Proporción mortalidad=Total defunciones X100 / No. Egresos)</t>
  </si>
  <si>
    <t>Instructivo sobre el llenado del Formulario:</t>
  </si>
  <si>
    <t>Este cuadro se refiere al tipo de información registrada mensualmente en el Formulario 67-A</t>
  </si>
  <si>
    <t>Tipos de Vacunas</t>
  </si>
  <si>
    <t>Grupos Etareos Beneficiarios</t>
  </si>
  <si>
    <t xml:space="preserve">Población           Estimada-2013 </t>
  </si>
  <si>
    <t>1er. Ref (4ta. Dosis)</t>
  </si>
  <si>
    <t>2do. Ref (5ta.Dosis)</t>
  </si>
  <si>
    <t>Cob. (%)*</t>
  </si>
  <si>
    <t>&lt; de 1 Año</t>
  </si>
  <si>
    <t>1 a 4 Años</t>
  </si>
  <si>
    <t>Anti-Hepatitis B (HB)</t>
  </si>
  <si>
    <t>5 a 9 Años</t>
  </si>
  <si>
    <t>Mujeres (10 - 49)</t>
  </si>
  <si>
    <t>Hombres (10 - 49)</t>
  </si>
  <si>
    <t>Adultas (os) &gt;50 Años</t>
  </si>
  <si>
    <t>Anti-Rotavirus              (Rota)</t>
  </si>
  <si>
    <t>Anti-Polio (OPV)</t>
  </si>
  <si>
    <t>Neumo-13                           (Conjugada)</t>
  </si>
  <si>
    <t xml:space="preserve"> de 1 Años</t>
  </si>
  <si>
    <t>2 a 4 Años</t>
  </si>
  <si>
    <t>Anti - Sarampión-Rubeola y Paperas (SRP)</t>
  </si>
  <si>
    <t xml:space="preserve"> 1 Años</t>
  </si>
  <si>
    <t>Anti - Sarampión y Rubeola (SR)</t>
  </si>
  <si>
    <t>Influenza Estacional                (IE-HN)</t>
  </si>
  <si>
    <t>Difteria  y Tétanos  dT-(&gt; 7 años)</t>
  </si>
  <si>
    <t>Neumo-23 (Membrana de Polisacaridos)</t>
  </si>
  <si>
    <t>Anti - Fiebre Amarilla (Amarilica): Viajeros -Grupos Especiales</t>
  </si>
  <si>
    <t>DPT                                          (Difteria, Tétanos, Tosferina)</t>
  </si>
  <si>
    <t>Pentavalente (=Hib)                                (Difteria, Tétano, Tosferina, Hepatitis B, Influenzae)</t>
  </si>
  <si>
    <t>Recien Nacidos</t>
  </si>
  <si>
    <t>Instuctivo del Formularios:</t>
  </si>
  <si>
    <t>3era. o Unica</t>
  </si>
  <si>
    <t>El relleno verde sigifica "No corresponde aplicar vacunas</t>
  </si>
  <si>
    <t>El relleno azul significa Dosis aplicadas y coberuras grupos prioritarios</t>
  </si>
  <si>
    <t xml:space="preserve">El relleno color rosado No se calcula coberturas </t>
  </si>
  <si>
    <t xml:space="preserve">* LA COBERTURA ALCANZADA SE OBTENDRA DE DIVIDIR EL TOTAL DE DOSIS APLICADA ENTRE LA POBLACION CORRESPONDIENTE A CADA GRUPO DE EDAD MULTIPLICANDO POR 100 </t>
  </si>
  <si>
    <t>2.3  Programa Ampliado de Inmunización (PAI)</t>
  </si>
  <si>
    <t>5. Identificación de Pacientes Afiliados y No Afiliados</t>
  </si>
  <si>
    <t>C-9- El total de egresos debe ser igual a la suma de altas mas defunciones de -48 horas + 48 horas (cer form. 67-a)</t>
  </si>
  <si>
    <t>1.3 Actividad Obstétrica</t>
  </si>
  <si>
    <t>No. 1.4 Actividades Quirurgicas</t>
  </si>
  <si>
    <r>
      <t>Nota:</t>
    </r>
    <r>
      <rPr>
        <sz val="8"/>
        <rFont val="Calibri"/>
        <family val="2"/>
      </rPr>
      <t xml:space="preserve"> El total de consulta de niños, incluyendo sanos y enfermos, debe coincidir con el número de consultas pediátricas identificados en el Form. 1.1</t>
    </r>
  </si>
  <si>
    <t>Consultas</t>
  </si>
  <si>
    <t>Masculinos</t>
  </si>
  <si>
    <t>Femeninas</t>
  </si>
  <si>
    <t>Laboratorio</t>
  </si>
  <si>
    <t>Servicio Nacional de Salud</t>
  </si>
  <si>
    <t>Dirección de Planificación y Desarrollo Institucional</t>
  </si>
  <si>
    <t>Memoria Anual    2 0 1 7</t>
  </si>
  <si>
    <t>4.Oftalmol-Otorrino</t>
  </si>
  <si>
    <t>4.Geriatría</t>
  </si>
  <si>
    <t>4.Psiquiatría</t>
  </si>
  <si>
    <t>4.Cuidad. Intens.</t>
  </si>
  <si>
    <t>4.Neonato</t>
  </si>
  <si>
    <t>4.Neurocirugia</t>
  </si>
  <si>
    <t>Mini Pildoras</t>
  </si>
  <si>
    <t>Ritmo</t>
  </si>
  <si>
    <t xml:space="preserve">Otros  </t>
  </si>
  <si>
    <t>ND</t>
  </si>
  <si>
    <t>Gastro</t>
  </si>
  <si>
    <t>6. Ingresos y Egresos desde 1ro. de Enero al 1ero de Septiembre del año 2017</t>
  </si>
  <si>
    <t>Servicio Regional de Salud________0___________ Gerencia de Area_________________VIII_____________________</t>
  </si>
  <si>
    <t>Municipio_Los Alcarrizos___________________________Establecimiento_Hosp. Gral. Dr. Vinicio Calventi________________________________________________</t>
  </si>
  <si>
    <t>"Año del Desarrollo Agroforestal"</t>
  </si>
  <si>
    <t>C-4- Los días pacientes se obtendran de la sumatoria de los días pacientes reportados en los censos diarios de todo el periodo del 1ero de Enero al 1ero. de Septiembre del 2017 que abarque la memoria, el total debe coincidir con la suma de los días pacientes de todos los servicios.</t>
  </si>
  <si>
    <t>6. Ingresos y Egresos desde 1ro. de Octubre  al 31 de Diciembrel año 2017</t>
  </si>
</sst>
</file>

<file path=xl/styles.xml><?xml version="1.0" encoding="utf-8"?>
<styleSheet xmlns="http://schemas.openxmlformats.org/spreadsheetml/2006/main">
  <numFmts count="60">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D$&quot;#,##0;\-&quot;RD$&quot;#,##0"/>
    <numFmt numFmtId="171" formatCode="&quot;RD$&quot;#,##0;[Red]\-&quot;RD$&quot;#,##0"/>
    <numFmt numFmtId="172" formatCode="&quot;RD$&quot;#,##0.00;\-&quot;RD$&quot;#,##0.00"/>
    <numFmt numFmtId="173" formatCode="&quot;RD$&quot;#,##0.00;[Red]\-&quot;RD$&quot;#,##0.00"/>
    <numFmt numFmtId="174" formatCode="_-&quot;RD$&quot;* #,##0_-;\-&quot;RD$&quot;* #,##0_-;_-&quot;RD$&quot;* &quot;-&quot;_-;_-@_-"/>
    <numFmt numFmtId="175" formatCode="_-* #,##0_-;\-* #,##0_-;_-* &quot;-&quot;_-;_-@_-"/>
    <numFmt numFmtId="176" formatCode="_-&quot;RD$&quot;* #,##0.00_-;\-&quot;RD$&quot;* #,##0.00_-;_-&quot;RD$&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 &quot;pta&quot;;\-#,##0\ &quot;pta&quot;"/>
    <numFmt numFmtId="193" formatCode="#,##0\ &quot;pta&quot;;[Red]\-#,##0\ &quot;pta&quot;"/>
    <numFmt numFmtId="194" formatCode="#,##0.00\ &quot;pta&quot;;\-#,##0.00\ &quot;pta&quot;"/>
    <numFmt numFmtId="195" formatCode="#,##0.00\ &quot;pta&quot;;[Red]\-#,##0.00\ &quot;pta&quot;"/>
    <numFmt numFmtId="196" formatCode="_-* #,##0\ &quot;pta&quot;_-;\-* #,##0\ &quot;pta&quot;_-;_-* &quot;-&quot;\ &quot;pta&quot;_-;_-@_-"/>
    <numFmt numFmtId="197" formatCode="_-* #,##0\ _p_t_a_-;\-* #,##0\ _p_t_a_-;_-* &quot;-&quot;\ _p_t_a_-;_-@_-"/>
    <numFmt numFmtId="198" formatCode="_-* #,##0.00\ &quot;pta&quot;_-;\-* #,##0.00\ &quot;pta&quot;_-;_-* &quot;-&quot;??\ &quot;pta&quot;_-;_-@_-"/>
    <numFmt numFmtId="199" formatCode="_-* #,##0.00\ _p_t_a_-;\-* #,##0.00\ _p_t_a_-;_-* &quot;-&quot;??\ _p_t_a_-;_-@_-"/>
    <numFmt numFmtId="200" formatCode="_-* #,##0_-;\-* #,##0_-;_-* &quot;-&quot;??_-;_-@_-"/>
    <numFmt numFmtId="201" formatCode="#,##0.0"/>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0000"/>
    <numFmt numFmtId="207" formatCode="0.000000"/>
    <numFmt numFmtId="208" formatCode="0.00000"/>
    <numFmt numFmtId="209" formatCode="0.0000"/>
    <numFmt numFmtId="210" formatCode="0.000"/>
    <numFmt numFmtId="211" formatCode="#,##0;[Red]#,##0"/>
    <numFmt numFmtId="212" formatCode="_(* #,##0_);_(* \(#,##0\);_(* &quot;-&quot;??_);_(@_)"/>
    <numFmt numFmtId="213" formatCode="_(* #,##0.0_);_(* \(#,##0.0\);_(* &quot;-&quot;??_);_(@_)"/>
    <numFmt numFmtId="214" formatCode="[$-1C0A]dddd\,\ dd&quot; de &quot;mmmm&quot; de &quot;yyyy"/>
    <numFmt numFmtId="215" formatCode="[$-1C0A]h:mm:ss\ AM/PM"/>
  </numFmts>
  <fonts count="90">
    <font>
      <sz val="10"/>
      <name val="Arial"/>
      <family val="0"/>
    </font>
    <font>
      <u val="single"/>
      <sz val="10"/>
      <color indexed="12"/>
      <name val="Arial"/>
      <family val="2"/>
    </font>
    <font>
      <u val="single"/>
      <sz val="10"/>
      <color indexed="36"/>
      <name val="Arial"/>
      <family val="2"/>
    </font>
    <font>
      <sz val="10"/>
      <name val="Times New Roman"/>
      <family val="1"/>
    </font>
    <font>
      <b/>
      <sz val="10"/>
      <name val="Times New Roman"/>
      <family val="1"/>
    </font>
    <font>
      <b/>
      <i/>
      <sz val="5"/>
      <name val="Times New Roman"/>
      <family val="1"/>
    </font>
    <font>
      <sz val="8"/>
      <name val="Arial"/>
      <family val="2"/>
    </font>
    <font>
      <sz val="11"/>
      <name val="Times New Roman"/>
      <family val="1"/>
    </font>
    <font>
      <sz val="10"/>
      <name val="Californian FB"/>
      <family val="1"/>
    </font>
    <font>
      <sz val="8"/>
      <name val="Calibri"/>
      <family val="2"/>
    </font>
    <font>
      <sz val="10"/>
      <color indexed="8"/>
      <name val="Times New Roman"/>
      <family val="2"/>
    </font>
    <font>
      <sz val="10"/>
      <color indexed="9"/>
      <name val="Times New Roman"/>
      <family val="2"/>
    </font>
    <font>
      <sz val="10"/>
      <color indexed="17"/>
      <name val="Times New Roman"/>
      <family val="2"/>
    </font>
    <font>
      <b/>
      <sz val="10"/>
      <color indexed="52"/>
      <name val="Times New Roman"/>
      <family val="2"/>
    </font>
    <font>
      <b/>
      <sz val="10"/>
      <color indexed="9"/>
      <name val="Times New Roman"/>
      <family val="2"/>
    </font>
    <font>
      <sz val="10"/>
      <color indexed="52"/>
      <name val="Times New Roman"/>
      <family val="2"/>
    </font>
    <font>
      <b/>
      <sz val="15"/>
      <color indexed="56"/>
      <name val="Times New Roman"/>
      <family val="2"/>
    </font>
    <font>
      <b/>
      <sz val="11"/>
      <color indexed="56"/>
      <name val="Times New Roman"/>
      <family val="2"/>
    </font>
    <font>
      <sz val="10"/>
      <color indexed="62"/>
      <name val="Times New Roman"/>
      <family val="2"/>
    </font>
    <font>
      <sz val="10"/>
      <color indexed="20"/>
      <name val="Times New Roman"/>
      <family val="2"/>
    </font>
    <font>
      <sz val="11"/>
      <color indexed="8"/>
      <name val="Calibri"/>
      <family val="2"/>
    </font>
    <font>
      <sz val="10"/>
      <color indexed="60"/>
      <name val="Times New Roman"/>
      <family val="2"/>
    </font>
    <font>
      <b/>
      <sz val="10"/>
      <color indexed="63"/>
      <name val="Times New Roman"/>
      <family val="2"/>
    </font>
    <font>
      <sz val="10"/>
      <color indexed="10"/>
      <name val="Times New Roman"/>
      <family val="2"/>
    </font>
    <font>
      <i/>
      <sz val="10"/>
      <color indexed="23"/>
      <name val="Times New Roman"/>
      <family val="2"/>
    </font>
    <font>
      <b/>
      <sz val="18"/>
      <color indexed="56"/>
      <name val="Cambria"/>
      <family val="2"/>
    </font>
    <font>
      <b/>
      <sz val="13"/>
      <color indexed="56"/>
      <name val="Times New Roman"/>
      <family val="2"/>
    </font>
    <font>
      <b/>
      <sz val="10"/>
      <color indexed="8"/>
      <name val="Times New Roman"/>
      <family val="2"/>
    </font>
    <font>
      <b/>
      <sz val="11"/>
      <color indexed="10"/>
      <name val="Calibri"/>
      <family val="2"/>
    </font>
    <font>
      <sz val="10"/>
      <color indexed="8"/>
      <name val="Calibri"/>
      <family val="2"/>
    </font>
    <font>
      <b/>
      <sz val="11"/>
      <color indexed="8"/>
      <name val="Calibri"/>
      <family val="2"/>
    </font>
    <font>
      <b/>
      <sz val="10"/>
      <name val="Calibri"/>
      <family val="2"/>
    </font>
    <font>
      <sz val="10"/>
      <name val="Calibri"/>
      <family val="2"/>
    </font>
    <font>
      <b/>
      <sz val="10"/>
      <color indexed="9"/>
      <name val="Calibri"/>
      <family val="2"/>
    </font>
    <font>
      <sz val="12"/>
      <name val="Calibri"/>
      <family val="2"/>
    </font>
    <font>
      <b/>
      <i/>
      <sz val="5"/>
      <name val="Calibri"/>
      <family val="2"/>
    </font>
    <font>
      <b/>
      <sz val="10"/>
      <color indexed="8"/>
      <name val="Calibri"/>
      <family val="2"/>
    </font>
    <font>
      <b/>
      <sz val="12"/>
      <name val="Calibri"/>
      <family val="2"/>
    </font>
    <font>
      <b/>
      <sz val="12"/>
      <color indexed="9"/>
      <name val="Calibri"/>
      <family val="2"/>
    </font>
    <font>
      <sz val="10"/>
      <color indexed="9"/>
      <name val="Calibri"/>
      <family val="2"/>
    </font>
    <font>
      <b/>
      <sz val="8"/>
      <name val="Calibri"/>
      <family val="2"/>
    </font>
    <font>
      <sz val="7"/>
      <name val="Calibri"/>
      <family val="2"/>
    </font>
    <font>
      <sz val="9"/>
      <name val="Calibri"/>
      <family val="2"/>
    </font>
    <font>
      <b/>
      <sz val="9"/>
      <name val="Calibri"/>
      <family val="2"/>
    </font>
    <font>
      <b/>
      <sz val="11"/>
      <color indexed="9"/>
      <name val="Calibri"/>
      <family val="2"/>
    </font>
    <font>
      <b/>
      <sz val="8"/>
      <color indexed="8"/>
      <name val="Calibri"/>
      <family val="2"/>
    </font>
    <font>
      <sz val="8"/>
      <color indexed="8"/>
      <name val="Calibri"/>
      <family val="2"/>
    </font>
    <font>
      <b/>
      <sz val="13"/>
      <color indexed="9"/>
      <name val="Calibri"/>
      <family val="2"/>
    </font>
    <font>
      <b/>
      <sz val="11"/>
      <name val="Calibri"/>
      <family val="2"/>
    </font>
    <font>
      <sz val="11"/>
      <name val="Calibri"/>
      <family val="2"/>
    </font>
    <font>
      <b/>
      <sz val="14"/>
      <name val="Calibri"/>
      <family val="2"/>
    </font>
    <font>
      <sz val="11"/>
      <color indexed="9"/>
      <name val="Calibri"/>
      <family val="2"/>
    </font>
    <font>
      <b/>
      <sz val="14"/>
      <color indexed="9"/>
      <name val="Calibri"/>
      <family val="2"/>
    </font>
    <font>
      <sz val="12"/>
      <color indexed="8"/>
      <name val="Times New Roman"/>
      <family val="2"/>
    </font>
    <font>
      <sz val="9"/>
      <color indexed="8"/>
      <name val="Arial"/>
      <family val="2"/>
    </font>
    <font>
      <sz val="10"/>
      <color indexed="8"/>
      <name val="Arial"/>
      <family val="2"/>
    </font>
    <font>
      <sz val="10"/>
      <color theme="1"/>
      <name val="Times New Roman"/>
      <family val="2"/>
    </font>
    <font>
      <sz val="10"/>
      <color theme="0"/>
      <name val="Times New Roman"/>
      <family val="2"/>
    </font>
    <font>
      <sz val="10"/>
      <color rgb="FF006100"/>
      <name val="Times New Roman"/>
      <family val="2"/>
    </font>
    <font>
      <b/>
      <sz val="10"/>
      <color rgb="FFFA7D00"/>
      <name val="Times New Roman"/>
      <family val="2"/>
    </font>
    <font>
      <b/>
      <sz val="10"/>
      <color theme="0"/>
      <name val="Times New Roman"/>
      <family val="2"/>
    </font>
    <font>
      <sz val="10"/>
      <color rgb="FFFA7D00"/>
      <name val="Times New Roman"/>
      <family val="2"/>
    </font>
    <font>
      <b/>
      <sz val="11"/>
      <color theme="3"/>
      <name val="Times New Roman"/>
      <family val="2"/>
    </font>
    <font>
      <sz val="10"/>
      <color rgb="FF3F3F76"/>
      <name val="Times New Roman"/>
      <family val="2"/>
    </font>
    <font>
      <sz val="10"/>
      <color rgb="FF9C0006"/>
      <name val="Times New Roman"/>
      <family val="2"/>
    </font>
    <font>
      <sz val="11"/>
      <color theme="1"/>
      <name val="Calibri"/>
      <family val="2"/>
    </font>
    <font>
      <sz val="10"/>
      <color rgb="FF9C6500"/>
      <name val="Times New Roman"/>
      <family val="2"/>
    </font>
    <font>
      <b/>
      <sz val="10"/>
      <color rgb="FF3F3F3F"/>
      <name val="Times New Roman"/>
      <family val="2"/>
    </font>
    <font>
      <sz val="10"/>
      <color rgb="FFFF0000"/>
      <name val="Times New Roman"/>
      <family val="2"/>
    </font>
    <font>
      <i/>
      <sz val="10"/>
      <color rgb="FF7F7F7F"/>
      <name val="Times New Roman"/>
      <family val="2"/>
    </font>
    <font>
      <b/>
      <sz val="18"/>
      <color theme="3"/>
      <name val="Cambria"/>
      <family val="2"/>
    </font>
    <font>
      <b/>
      <sz val="15"/>
      <color theme="3"/>
      <name val="Times New Roman"/>
      <family val="2"/>
    </font>
    <font>
      <b/>
      <sz val="13"/>
      <color theme="3"/>
      <name val="Times New Roman"/>
      <family val="2"/>
    </font>
    <font>
      <b/>
      <sz val="10"/>
      <color theme="1"/>
      <name val="Times New Roman"/>
      <family val="2"/>
    </font>
    <font>
      <b/>
      <sz val="11"/>
      <color rgb="FFFF0000"/>
      <name val="Calibri"/>
      <family val="2"/>
    </font>
    <font>
      <sz val="10"/>
      <color theme="1"/>
      <name val="Calibri"/>
      <family val="2"/>
    </font>
    <font>
      <b/>
      <sz val="11"/>
      <color theme="1"/>
      <name val="Calibri"/>
      <family val="2"/>
    </font>
    <font>
      <b/>
      <sz val="10"/>
      <color theme="0"/>
      <name val="Calibri"/>
      <family val="2"/>
    </font>
    <font>
      <b/>
      <sz val="10"/>
      <color theme="1"/>
      <name val="Calibri"/>
      <family val="2"/>
    </font>
    <font>
      <b/>
      <sz val="12"/>
      <color theme="0"/>
      <name val="Calibri"/>
      <family val="2"/>
    </font>
    <font>
      <sz val="10"/>
      <color theme="0"/>
      <name val="Calibri"/>
      <family val="2"/>
    </font>
    <font>
      <b/>
      <sz val="11"/>
      <color theme="0"/>
      <name val="Calibri"/>
      <family val="2"/>
    </font>
    <font>
      <b/>
      <sz val="8"/>
      <color theme="1"/>
      <name val="Calibri"/>
      <family val="2"/>
    </font>
    <font>
      <sz val="8"/>
      <color theme="1"/>
      <name val="Calibri"/>
      <family val="2"/>
    </font>
    <font>
      <b/>
      <sz val="13"/>
      <color theme="0"/>
      <name val="Calibri"/>
      <family val="2"/>
    </font>
    <font>
      <sz val="11"/>
      <color theme="0"/>
      <name val="Calibri"/>
      <family val="2"/>
    </font>
    <font>
      <b/>
      <sz val="14"/>
      <color theme="0"/>
      <name val="Calibri"/>
      <family val="2"/>
    </font>
    <font>
      <sz val="12"/>
      <color theme="1"/>
      <name val="Times New Roman"/>
      <family val="2"/>
    </font>
    <font>
      <sz val="9"/>
      <color theme="1"/>
      <name val="Arial"/>
      <family val="2"/>
    </font>
    <font>
      <sz val="10"/>
      <color theme="1"/>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00B0F0"/>
        <bgColor indexed="64"/>
      </patternFill>
    </fill>
    <fill>
      <patternFill patternType="solid">
        <fgColor rgb="FF002060"/>
        <bgColor indexed="64"/>
      </patternFill>
    </fill>
    <fill>
      <patternFill patternType="solid">
        <fgColor rgb="FF0099FF"/>
        <bgColor indexed="64"/>
      </patternFill>
    </fill>
    <fill>
      <patternFill patternType="solid">
        <fgColor rgb="FF00B0F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04997999966144562"/>
        <bgColor indexed="64"/>
      </patternFill>
    </fill>
    <fill>
      <patternFill patternType="solid">
        <fgColor theme="3" tint="0.7999799847602844"/>
        <bgColor indexed="64"/>
      </patternFill>
    </fill>
    <fill>
      <patternFill patternType="lightDown">
        <bgColor theme="6" tint="0.3999499976634979"/>
      </patternFill>
    </fill>
    <fill>
      <patternFill patternType="solid">
        <fgColor rgb="FFCCECFF"/>
        <bgColor indexed="64"/>
      </patternFill>
    </fill>
    <fill>
      <patternFill patternType="solid">
        <fgColor theme="8" tint="-0.24997000396251678"/>
        <bgColor indexed="64"/>
      </patternFill>
    </fill>
    <fill>
      <patternFill patternType="lightDown">
        <bgColor theme="4" tint="0.5999900102615356"/>
      </patternFill>
    </fill>
    <fill>
      <patternFill patternType="solid">
        <fgColor indexed="9"/>
        <bgColor indexed="64"/>
      </patternFill>
    </fill>
    <fill>
      <patternFill patternType="solid">
        <fgColor indexed="65"/>
        <bgColor indexed="64"/>
      </patternFill>
    </fill>
    <fill>
      <patternFill patternType="lightVertical">
        <bgColor theme="8" tint="0.799979984760284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3" tint="0.3999499976634979"/>
      </left>
      <right style="thin">
        <color theme="3" tint="0.3999499976634979"/>
      </right>
      <top style="thin">
        <color theme="3" tint="0.3999499976634979"/>
      </top>
      <bottom style="thin">
        <color theme="3" tint="0.3999499976634979"/>
      </bottom>
    </border>
    <border>
      <left style="thin">
        <color theme="3" tint="0.3999499976634979"/>
      </left>
      <right>
        <color indexed="63"/>
      </right>
      <top style="thin">
        <color theme="3" tint="0.3999499976634979"/>
      </top>
      <bottom>
        <color indexed="63"/>
      </bottom>
    </border>
    <border>
      <left>
        <color indexed="63"/>
      </left>
      <right>
        <color indexed="63"/>
      </right>
      <top style="thin">
        <color theme="3" tint="0.3999499976634979"/>
      </top>
      <bottom>
        <color indexed="63"/>
      </bottom>
    </border>
    <border>
      <left>
        <color indexed="63"/>
      </left>
      <right style="thin">
        <color theme="3" tint="0.3999499976634979"/>
      </right>
      <top style="thin">
        <color theme="3" tint="0.3999499976634979"/>
      </top>
      <bottom>
        <color indexed="63"/>
      </bottom>
    </border>
    <border>
      <left style="thin">
        <color theme="3" tint="0.3999499976634979"/>
      </left>
      <right>
        <color indexed="63"/>
      </right>
      <top>
        <color indexed="63"/>
      </top>
      <bottom>
        <color indexed="63"/>
      </bottom>
    </border>
    <border>
      <left>
        <color indexed="63"/>
      </left>
      <right style="thin">
        <color theme="3" tint="0.3999499976634979"/>
      </right>
      <top>
        <color indexed="63"/>
      </top>
      <bottom>
        <color indexed="63"/>
      </bottom>
    </border>
    <border>
      <left style="thin">
        <color theme="3" tint="0.39991000294685364"/>
      </left>
      <right>
        <color indexed="63"/>
      </right>
      <top style="thin">
        <color theme="3" tint="0.39991000294685364"/>
      </top>
      <bottom>
        <color indexed="63"/>
      </bottom>
    </border>
    <border>
      <left>
        <color indexed="63"/>
      </left>
      <right>
        <color indexed="63"/>
      </right>
      <top style="thin">
        <color theme="3" tint="0.39991000294685364"/>
      </top>
      <bottom>
        <color indexed="63"/>
      </bottom>
    </border>
    <border>
      <left>
        <color indexed="63"/>
      </left>
      <right style="thin">
        <color theme="3" tint="0.39991000294685364"/>
      </right>
      <top style="thin">
        <color theme="3" tint="0.39991000294685364"/>
      </top>
      <bottom>
        <color indexed="63"/>
      </bottom>
    </border>
    <border>
      <left style="thin">
        <color theme="3" tint="0.39991000294685364"/>
      </left>
      <right style="thin">
        <color theme="3" tint="0.3999499976634979"/>
      </right>
      <top style="thin">
        <color theme="3" tint="0.3999499976634979"/>
      </top>
      <bottom style="thin">
        <color theme="3" tint="0.3999499976634979"/>
      </bottom>
    </border>
    <border>
      <left style="thin">
        <color theme="3" tint="0.3999499976634979"/>
      </left>
      <right style="thin">
        <color theme="3" tint="0.39991000294685364"/>
      </right>
      <top style="thin">
        <color theme="3" tint="0.3999499976634979"/>
      </top>
      <bottom style="thin">
        <color theme="3" tint="0.3999499976634979"/>
      </bottom>
    </border>
    <border>
      <left style="thin">
        <color theme="3" tint="0.39991000294685364"/>
      </left>
      <right style="thin">
        <color theme="3" tint="0.3999499976634979"/>
      </right>
      <top style="thin">
        <color theme="3" tint="0.3999499976634979"/>
      </top>
      <bottom style="thin">
        <color theme="3" tint="0.39991000294685364"/>
      </bottom>
    </border>
    <border>
      <left style="thin">
        <color theme="3" tint="0.3999499976634979"/>
      </left>
      <right style="thin">
        <color theme="3" tint="0.3999499976634979"/>
      </right>
      <top style="thin">
        <color theme="3" tint="0.3999499976634979"/>
      </top>
      <bottom style="thin">
        <color theme="3" tint="0.39991000294685364"/>
      </bottom>
    </border>
    <border>
      <left style="thin">
        <color theme="3" tint="0.3999499976634979"/>
      </left>
      <right style="thin">
        <color theme="3" tint="0.39991000294685364"/>
      </right>
      <top style="thin">
        <color theme="3" tint="0.3999499976634979"/>
      </top>
      <bottom style="thin">
        <color theme="3" tint="0.39991000294685364"/>
      </bottom>
    </border>
    <border>
      <left style="thin">
        <color theme="3" tint="0.3999499976634979"/>
      </left>
      <right style="thin">
        <color theme="3" tint="0.3999499976634979"/>
      </right>
      <top style="thin">
        <color theme="3" tint="0.3999499976634979"/>
      </top>
      <bottom>
        <color indexed="63"/>
      </bottom>
    </border>
    <border>
      <left style="thin">
        <color theme="3" tint="0.3999499976634979"/>
      </left>
      <right style="thin">
        <color theme="3" tint="0.3999499976634979"/>
      </right>
      <top>
        <color indexed="63"/>
      </top>
      <bottom>
        <color indexed="63"/>
      </bottom>
    </border>
    <border>
      <left style="thin">
        <color theme="3" tint="0.3999499976634979"/>
      </left>
      <right style="thin">
        <color theme="3" tint="0.3999499976634979"/>
      </right>
      <top>
        <color indexed="63"/>
      </top>
      <bottom style="thin">
        <color theme="3" tint="0.3999499976634979"/>
      </bottom>
    </border>
    <border>
      <left style="thin">
        <color theme="3" tint="0.3999499976634979"/>
      </left>
      <right>
        <color indexed="63"/>
      </right>
      <top>
        <color indexed="63"/>
      </top>
      <bottom style="thin">
        <color theme="3" tint="0.39991000294685364"/>
      </bottom>
    </border>
    <border>
      <left>
        <color indexed="63"/>
      </left>
      <right>
        <color indexed="63"/>
      </right>
      <top>
        <color indexed="63"/>
      </top>
      <bottom style="thin">
        <color theme="3" tint="0.39991000294685364"/>
      </bottom>
    </border>
    <border>
      <left>
        <color indexed="63"/>
      </left>
      <right style="thin">
        <color theme="3" tint="0.39991000294685364"/>
      </right>
      <top>
        <color indexed="63"/>
      </top>
      <bottom style="thin">
        <color theme="3" tint="0.39991000294685364"/>
      </bottom>
    </border>
    <border>
      <left style="thin">
        <color theme="3" tint="0.39991000294685364"/>
      </left>
      <right style="thin">
        <color theme="3" tint="0.39991000294685364"/>
      </right>
      <top style="thin">
        <color theme="3" tint="0.39991000294685364"/>
      </top>
      <bottom style="thin">
        <color theme="3" tint="0.39991000294685364"/>
      </bottom>
    </border>
    <border>
      <left style="thin">
        <color theme="3" tint="0.3999499976634979"/>
      </left>
      <right>
        <color indexed="63"/>
      </right>
      <top style="thin">
        <color theme="3" tint="0.3999499976634979"/>
      </top>
      <bottom style="thin">
        <color theme="3" tint="0.39991000294685364"/>
      </bottom>
    </border>
    <border>
      <left>
        <color indexed="63"/>
      </left>
      <right>
        <color indexed="63"/>
      </right>
      <top style="thin">
        <color theme="3" tint="0.3999499976634979"/>
      </top>
      <bottom style="thin">
        <color theme="3" tint="0.39991000294685364"/>
      </bottom>
    </border>
    <border>
      <left>
        <color indexed="63"/>
      </left>
      <right style="thin">
        <color theme="3" tint="0.3999499976634979"/>
      </right>
      <top style="thin">
        <color theme="3" tint="0.3999499976634979"/>
      </top>
      <bottom style="thin">
        <color theme="3" tint="0.39991000294685364"/>
      </bottom>
    </border>
    <border>
      <left style="thin">
        <color theme="3" tint="0.3999499976634979"/>
      </left>
      <right>
        <color indexed="63"/>
      </right>
      <top style="thin">
        <color theme="3" tint="0.3999499976634979"/>
      </top>
      <bottom style="thin">
        <color theme="3" tint="0.3999499976634979"/>
      </bottom>
    </border>
    <border>
      <left>
        <color indexed="63"/>
      </left>
      <right>
        <color indexed="63"/>
      </right>
      <top style="thin">
        <color theme="3" tint="0.3999499976634979"/>
      </top>
      <bottom style="thin">
        <color theme="3" tint="0.3999499976634979"/>
      </bottom>
    </border>
    <border>
      <left>
        <color indexed="63"/>
      </left>
      <right style="thin">
        <color theme="3" tint="0.3999499976634979"/>
      </right>
      <top style="thin">
        <color theme="3" tint="0.3999499976634979"/>
      </top>
      <bottom style="thin">
        <color theme="3" tint="0.3999499976634979"/>
      </bottom>
    </border>
    <border>
      <left style="thin">
        <color theme="3" tint="0.3999499976634979"/>
      </left>
      <right style="thin">
        <color theme="3" tint="0.3999499976634979"/>
      </right>
      <top style="thin">
        <color theme="3" tint="0.39991000294685364"/>
      </top>
      <bottom>
        <color indexed="63"/>
      </bottom>
    </border>
    <border>
      <left style="thin">
        <color theme="3" tint="0.39991000294685364"/>
      </left>
      <right style="thin">
        <color theme="3" tint="0.39991000294685364"/>
      </right>
      <top style="thin">
        <color theme="3" tint="0.3999499976634979"/>
      </top>
      <bottom>
        <color indexed="63"/>
      </bottom>
    </border>
    <border>
      <left style="thin">
        <color theme="3" tint="0.39991000294685364"/>
      </left>
      <right style="thin">
        <color theme="3" tint="0.3999499976634979"/>
      </right>
      <top style="thin">
        <color theme="3" tint="0.3999499976634979"/>
      </top>
      <bottom>
        <color indexed="63"/>
      </bottom>
    </border>
    <border>
      <left style="thin">
        <color theme="3" tint="0.39991000294685364"/>
      </left>
      <right style="thin">
        <color theme="3" tint="0.39991000294685364"/>
      </right>
      <top>
        <color indexed="63"/>
      </top>
      <bottom style="thin">
        <color theme="3" tint="0.3999499976634979"/>
      </bottom>
    </border>
    <border>
      <left style="thin">
        <color theme="3" tint="0.39991000294685364"/>
      </left>
      <right style="thin">
        <color theme="3" tint="0.3999499976634979"/>
      </right>
      <top>
        <color indexed="63"/>
      </top>
      <bottom style="thin">
        <color theme="3" tint="0.3999499976634979"/>
      </bottom>
    </border>
    <border>
      <left>
        <color indexed="63"/>
      </left>
      <right style="thin">
        <color theme="3" tint="0.39991000294685364"/>
      </right>
      <top style="thin">
        <color theme="3" tint="0.3999499976634979"/>
      </top>
      <bottom>
        <color indexed="63"/>
      </bottom>
    </border>
    <border>
      <left style="thin">
        <color theme="3" tint="0.3999499976634979"/>
      </left>
      <right>
        <color indexed="63"/>
      </right>
      <top>
        <color indexed="63"/>
      </top>
      <bottom style="thin">
        <color theme="3" tint="0.3999499976634979"/>
      </bottom>
    </border>
    <border>
      <left>
        <color indexed="63"/>
      </left>
      <right style="thin">
        <color theme="3" tint="0.39991000294685364"/>
      </right>
      <top>
        <color indexed="63"/>
      </top>
      <bottom style="thin">
        <color theme="3" tint="0.3999499976634979"/>
      </bottom>
    </border>
    <border>
      <left style="thin">
        <color theme="3" tint="0.39987999200820923"/>
      </left>
      <right style="thin">
        <color theme="3" tint="0.3999499976634979"/>
      </right>
      <top style="thin">
        <color theme="3" tint="0.3999499976634979"/>
      </top>
      <bottom style="thin">
        <color theme="3" tint="0.3999499976634979"/>
      </bottom>
    </border>
    <border>
      <left>
        <color indexed="63"/>
      </left>
      <right>
        <color indexed="63"/>
      </right>
      <top>
        <color indexed="63"/>
      </top>
      <bottom style="thin">
        <color theme="3" tint="0.3999499976634979"/>
      </bottom>
    </border>
    <border>
      <left>
        <color indexed="63"/>
      </left>
      <right style="thin">
        <color theme="3" tint="0.3999499976634979"/>
      </right>
      <top>
        <color indexed="63"/>
      </top>
      <bottom style="thin">
        <color theme="3" tint="0.3999499976634979"/>
      </bottom>
    </border>
    <border>
      <left style="thin">
        <color theme="3" tint="0.39987999200820923"/>
      </left>
      <right>
        <color indexed="63"/>
      </right>
      <top style="thin">
        <color theme="3" tint="0.39987999200820923"/>
      </top>
      <bottom>
        <color indexed="63"/>
      </bottom>
    </border>
    <border>
      <left>
        <color indexed="63"/>
      </left>
      <right>
        <color indexed="63"/>
      </right>
      <top style="thin">
        <color theme="3" tint="0.39987999200820923"/>
      </top>
      <bottom>
        <color indexed="63"/>
      </bottom>
    </border>
    <border>
      <left>
        <color indexed="63"/>
      </left>
      <right style="thin">
        <color theme="3" tint="0.39987999200820923"/>
      </right>
      <top style="thin">
        <color theme="3" tint="0.39987999200820923"/>
      </top>
      <bottom>
        <color indexed="63"/>
      </bottom>
    </border>
    <border>
      <left style="thin">
        <color theme="3" tint="0.3999499976634979"/>
      </left>
      <right style="thin">
        <color theme="3" tint="0.39987999200820923"/>
      </right>
      <top style="thin">
        <color theme="3" tint="0.3999499976634979"/>
      </top>
      <bottom style="thin">
        <color theme="3" tint="0.3999499976634979"/>
      </bottom>
    </border>
    <border>
      <left style="thin">
        <color theme="3" tint="0.39987999200820923"/>
      </left>
      <right style="thin">
        <color theme="3" tint="0.3999499976634979"/>
      </right>
      <top style="thin">
        <color theme="3" tint="0.3999499976634979"/>
      </top>
      <bottom>
        <color indexed="63"/>
      </bottom>
    </border>
    <border>
      <left style="thin">
        <color theme="3" tint="0.39987999200820923"/>
      </left>
      <right style="thin">
        <color theme="3" tint="0.39991000294685364"/>
      </right>
      <top style="thin">
        <color theme="3" tint="0.39991000294685364"/>
      </top>
      <bottom style="thin">
        <color theme="3" tint="0.39991000294685364"/>
      </bottom>
    </border>
    <border>
      <left style="thin">
        <color theme="3" tint="0.39987999200820923"/>
      </left>
      <right style="thin">
        <color theme="3" tint="0.39991000294685364"/>
      </right>
      <top style="thin">
        <color theme="3" tint="0.39991000294685364"/>
      </top>
      <bottom style="thin">
        <color theme="3" tint="0.39987999200820923"/>
      </bottom>
    </border>
    <border>
      <left style="thin">
        <color theme="3" tint="0.39991000294685364"/>
      </left>
      <right style="thin">
        <color theme="3" tint="0.39991000294685364"/>
      </right>
      <top style="thin">
        <color theme="3" tint="0.39991000294685364"/>
      </top>
      <bottom style="thin">
        <color theme="3" tint="0.3998799920082092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top style="thin"/>
      <bottom style="thin"/>
    </border>
    <border>
      <left style="medium"/>
      <right style="thin"/>
      <top/>
      <bottom style="thin"/>
    </border>
    <border>
      <left style="thin"/>
      <right style="thin"/>
      <top/>
      <bottom style="thin"/>
    </border>
    <border>
      <left style="thin">
        <color theme="3" tint="0.3999499976634979"/>
      </left>
      <right style="thin">
        <color theme="3" tint="0.39987999200820923"/>
      </right>
      <top style="thin">
        <color theme="3" tint="0.3999499976634979"/>
      </top>
      <bottom>
        <color indexed="63"/>
      </bottom>
    </border>
    <border>
      <left style="thin">
        <color theme="3" tint="0.39991000294685364"/>
      </left>
      <right style="thin">
        <color theme="3" tint="0.39987999200820923"/>
      </right>
      <top style="thin">
        <color theme="3" tint="0.39991000294685364"/>
      </top>
      <bottom style="thin">
        <color theme="3" tint="0.39987999200820923"/>
      </bottom>
    </border>
    <border>
      <left style="thin">
        <color theme="3" tint="0.39991000294685364"/>
      </left>
      <right style="thin">
        <color theme="3" tint="0.39987999200820923"/>
      </right>
      <top style="thin">
        <color theme="3" tint="0.39991000294685364"/>
      </top>
      <bottom style="thin">
        <color theme="3" tint="0.39991000294685364"/>
      </bottom>
    </border>
    <border>
      <left>
        <color indexed="63"/>
      </left>
      <right>
        <color indexed="63"/>
      </right>
      <top style="thin">
        <color theme="3" tint="0.3999499976634979"/>
      </top>
      <bottom style="thin"/>
    </border>
    <border>
      <left>
        <color indexed="63"/>
      </left>
      <right>
        <color indexed="63"/>
      </right>
      <top style="thin"/>
      <bottom style="thin"/>
    </border>
    <border>
      <left>
        <color indexed="63"/>
      </left>
      <right>
        <color indexed="63"/>
      </right>
      <top style="thin"/>
      <bottom style="thin">
        <color theme="3" tint="0.3999499976634979"/>
      </bottom>
    </border>
    <border>
      <left>
        <color indexed="63"/>
      </left>
      <right>
        <color indexed="63"/>
      </right>
      <top>
        <color indexed="63"/>
      </top>
      <bottom style="thin"/>
    </border>
    <border>
      <left>
        <color indexed="63"/>
      </left>
      <right>
        <color indexed="63"/>
      </right>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4" fillId="30" borderId="0" applyNumberFormat="0" applyBorder="0" applyAlignment="0" applyProtection="0"/>
    <xf numFmtId="199" fontId="0" fillId="0" borderId="0" applyFont="0" applyFill="0" applyBorder="0" applyAlignment="0" applyProtection="0"/>
    <xf numFmtId="197" fontId="0" fillId="0" borderId="0" applyFont="0" applyFill="0" applyBorder="0" applyAlignment="0" applyProtection="0"/>
    <xf numFmtId="43" fontId="65"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66" fillId="31" borderId="0" applyNumberFormat="0" applyBorder="0" applyAlignment="0" applyProtection="0"/>
    <xf numFmtId="0" fontId="65"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7" fillId="21" borderId="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62" fillId="0" borderId="8" applyNumberFormat="0" applyFill="0" applyAlignment="0" applyProtection="0"/>
    <xf numFmtId="0" fontId="73" fillId="0" borderId="9" applyNumberFormat="0" applyFill="0" applyAlignment="0" applyProtection="0"/>
  </cellStyleXfs>
  <cellXfs count="434">
    <xf numFmtId="0" fontId="0" fillId="0" borderId="0" xfId="0" applyAlignment="1">
      <alignment/>
    </xf>
    <xf numFmtId="0" fontId="3" fillId="0" borderId="0" xfId="0" applyFont="1" applyAlignment="1">
      <alignment/>
    </xf>
    <xf numFmtId="0" fontId="5" fillId="0" borderId="0" xfId="0" applyFont="1" applyFill="1" applyBorder="1" applyAlignment="1">
      <alignment/>
    </xf>
    <xf numFmtId="0" fontId="3" fillId="0" borderId="0" xfId="0" applyFont="1" applyBorder="1" applyAlignment="1">
      <alignment/>
    </xf>
    <xf numFmtId="0" fontId="4" fillId="0" borderId="0" xfId="0" applyFont="1" applyAlignment="1">
      <alignment/>
    </xf>
    <xf numFmtId="0" fontId="7" fillId="0" borderId="0" xfId="0" applyFont="1" applyAlignment="1">
      <alignment/>
    </xf>
    <xf numFmtId="0" fontId="8" fillId="33" borderId="0" xfId="0" applyFont="1" applyFill="1" applyBorder="1" applyAlignment="1">
      <alignment/>
    </xf>
    <xf numFmtId="0" fontId="65" fillId="0" borderId="0" xfId="54">
      <alignment/>
      <protection/>
    </xf>
    <xf numFmtId="0" fontId="74" fillId="0" borderId="0" xfId="54" applyFont="1" applyAlignment="1">
      <alignment vertical="center"/>
      <protection/>
    </xf>
    <xf numFmtId="43" fontId="65" fillId="0" borderId="0" xfId="54" applyNumberFormat="1">
      <alignment/>
      <protection/>
    </xf>
    <xf numFmtId="0" fontId="75" fillId="0" borderId="0" xfId="54" applyFont="1">
      <alignment/>
      <protection/>
    </xf>
    <xf numFmtId="0" fontId="76" fillId="0" borderId="0" xfId="54" applyFont="1">
      <alignment/>
      <protection/>
    </xf>
    <xf numFmtId="212" fontId="65" fillId="0" borderId="0" xfId="50" applyNumberFormat="1" applyFont="1" applyAlignment="1">
      <alignment/>
    </xf>
    <xf numFmtId="0" fontId="31" fillId="33" borderId="0" xfId="0" applyFont="1" applyFill="1" applyAlignment="1">
      <alignment/>
    </xf>
    <xf numFmtId="0" fontId="32" fillId="0" borderId="0" xfId="0" applyFont="1" applyAlignment="1">
      <alignment/>
    </xf>
    <xf numFmtId="0" fontId="31" fillId="2" borderId="0" xfId="0" applyFont="1" applyFill="1" applyAlignment="1">
      <alignment/>
    </xf>
    <xf numFmtId="0" fontId="31" fillId="10" borderId="10" xfId="0" applyFont="1" applyFill="1" applyBorder="1" applyAlignment="1">
      <alignment/>
    </xf>
    <xf numFmtId="3" fontId="31" fillId="10" borderId="10" xfId="0" applyNumberFormat="1" applyFont="1" applyFill="1" applyBorder="1" applyAlignment="1">
      <alignment/>
    </xf>
    <xf numFmtId="0" fontId="31" fillId="34" borderId="10" xfId="0" applyFont="1" applyFill="1" applyBorder="1" applyAlignment="1">
      <alignment/>
    </xf>
    <xf numFmtId="0" fontId="31" fillId="35" borderId="10" xfId="0" applyFont="1" applyFill="1" applyBorder="1" applyAlignment="1">
      <alignment/>
    </xf>
    <xf numFmtId="3" fontId="31" fillId="35" borderId="10" xfId="0" applyNumberFormat="1" applyFont="1" applyFill="1" applyBorder="1" applyAlignment="1">
      <alignment/>
    </xf>
    <xf numFmtId="0" fontId="32" fillId="2" borderId="0" xfId="0" applyFont="1" applyFill="1" applyAlignment="1">
      <alignment/>
    </xf>
    <xf numFmtId="0" fontId="31" fillId="2" borderId="0" xfId="0" applyFont="1" applyFill="1" applyAlignment="1">
      <alignment/>
    </xf>
    <xf numFmtId="0" fontId="77" fillId="36" borderId="0" xfId="0" applyFont="1" applyFill="1" applyAlignment="1">
      <alignment/>
    </xf>
    <xf numFmtId="0" fontId="32" fillId="0" borderId="10" xfId="0" applyFont="1" applyBorder="1" applyAlignment="1">
      <alignment/>
    </xf>
    <xf numFmtId="3" fontId="32" fillId="0" borderId="10" xfId="0" applyNumberFormat="1" applyFont="1" applyBorder="1" applyAlignment="1">
      <alignment/>
    </xf>
    <xf numFmtId="3" fontId="31" fillId="0" borderId="10" xfId="0" applyNumberFormat="1" applyFont="1" applyBorder="1" applyAlignment="1">
      <alignment/>
    </xf>
    <xf numFmtId="0" fontId="34" fillId="0" borderId="0" xfId="0" applyFont="1" applyBorder="1" applyAlignment="1">
      <alignment/>
    </xf>
    <xf numFmtId="0" fontId="35" fillId="0" borderId="0" xfId="0" applyFont="1" applyFill="1" applyBorder="1" applyAlignment="1">
      <alignment/>
    </xf>
    <xf numFmtId="0" fontId="31" fillId="37" borderId="10" xfId="0" applyFont="1" applyFill="1" applyBorder="1" applyAlignment="1">
      <alignment horizontal="center" vertical="center"/>
    </xf>
    <xf numFmtId="0" fontId="78" fillId="37" borderId="10" xfId="0" applyFont="1" applyFill="1" applyBorder="1" applyAlignment="1">
      <alignment horizontal="center" vertical="center"/>
    </xf>
    <xf numFmtId="0" fontId="31" fillId="38" borderId="10" xfId="0" applyFont="1" applyFill="1" applyBorder="1" applyAlignment="1" applyProtection="1">
      <alignment horizontal="center"/>
      <protection/>
    </xf>
    <xf numFmtId="0" fontId="31" fillId="38" borderId="10" xfId="0" applyFont="1" applyFill="1" applyBorder="1" applyAlignment="1" applyProtection="1">
      <alignment horizontal="center" vertical="top"/>
      <protection/>
    </xf>
    <xf numFmtId="0" fontId="31" fillId="39" borderId="10" xfId="0" applyFont="1" applyFill="1" applyBorder="1" applyAlignment="1" applyProtection="1" quotePrefix="1">
      <alignment horizontal="center" vertical="top" wrapText="1"/>
      <protection/>
    </xf>
    <xf numFmtId="0" fontId="31" fillId="39" borderId="10" xfId="0" applyFont="1" applyFill="1" applyBorder="1" applyAlignment="1" applyProtection="1">
      <alignment horizontal="center" vertical="center" wrapText="1"/>
      <protection/>
    </xf>
    <xf numFmtId="0" fontId="34" fillId="0" borderId="10" xfId="0" applyFont="1" applyBorder="1" applyAlignment="1" applyProtection="1">
      <alignment/>
      <protection/>
    </xf>
    <xf numFmtId="3" fontId="34" fillId="0" borderId="10" xfId="0" applyNumberFormat="1" applyFont="1" applyBorder="1" applyAlignment="1" applyProtection="1">
      <alignment/>
      <protection/>
    </xf>
    <xf numFmtId="4" fontId="34" fillId="0" borderId="10" xfId="0" applyNumberFormat="1" applyFont="1" applyBorder="1" applyAlignment="1" applyProtection="1">
      <alignment horizontal="right"/>
      <protection/>
    </xf>
    <xf numFmtId="2" fontId="34" fillId="0" borderId="10" xfId="0" applyNumberFormat="1" applyFont="1" applyBorder="1" applyAlignment="1" applyProtection="1">
      <alignment horizontal="right"/>
      <protection/>
    </xf>
    <xf numFmtId="2" fontId="34" fillId="0" borderId="10" xfId="0" applyNumberFormat="1" applyFont="1" applyBorder="1" applyAlignment="1" applyProtection="1">
      <alignment horizontal="right" vertical="top"/>
      <protection/>
    </xf>
    <xf numFmtId="0" fontId="37" fillId="40" borderId="10" xfId="0" applyFont="1" applyFill="1" applyBorder="1" applyAlignment="1" applyProtection="1">
      <alignment/>
      <protection/>
    </xf>
    <xf numFmtId="3" fontId="37" fillId="40" borderId="10" xfId="0" applyNumberFormat="1" applyFont="1" applyFill="1" applyBorder="1" applyAlignment="1" applyProtection="1">
      <alignment/>
      <protection/>
    </xf>
    <xf numFmtId="4" fontId="37" fillId="40" borderId="10" xfId="0" applyNumberFormat="1" applyFont="1" applyFill="1" applyBorder="1" applyAlignment="1" applyProtection="1">
      <alignment horizontal="right"/>
      <protection/>
    </xf>
    <xf numFmtId="2" fontId="37" fillId="40" borderId="10" xfId="0" applyNumberFormat="1" applyFont="1" applyFill="1" applyBorder="1" applyAlignment="1" applyProtection="1">
      <alignment horizontal="right"/>
      <protection/>
    </xf>
    <xf numFmtId="2" fontId="37" fillId="40" borderId="10" xfId="0" applyNumberFormat="1" applyFont="1" applyFill="1" applyBorder="1" applyAlignment="1" applyProtection="1">
      <alignment horizontal="right" vertical="top"/>
      <protection/>
    </xf>
    <xf numFmtId="0" fontId="37" fillId="37" borderId="10" xfId="0" applyFont="1" applyFill="1" applyBorder="1" applyAlignment="1" applyProtection="1">
      <alignment/>
      <protection/>
    </xf>
    <xf numFmtId="3" fontId="37" fillId="37" borderId="10" xfId="0" applyNumberFormat="1" applyFont="1" applyFill="1" applyBorder="1" applyAlignment="1" applyProtection="1">
      <alignment/>
      <protection/>
    </xf>
    <xf numFmtId="4" fontId="37" fillId="37" borderId="10" xfId="0" applyNumberFormat="1" applyFont="1" applyFill="1" applyBorder="1" applyAlignment="1" applyProtection="1">
      <alignment horizontal="right"/>
      <protection/>
    </xf>
    <xf numFmtId="2" fontId="37" fillId="37" borderId="10" xfId="0" applyNumberFormat="1" applyFont="1" applyFill="1" applyBorder="1" applyAlignment="1" applyProtection="1">
      <alignment/>
      <protection/>
    </xf>
    <xf numFmtId="2" fontId="37" fillId="37" borderId="10" xfId="0" applyNumberFormat="1" applyFont="1" applyFill="1" applyBorder="1" applyAlignment="1" applyProtection="1">
      <alignment horizontal="right" vertical="top"/>
      <protection/>
    </xf>
    <xf numFmtId="0" fontId="34" fillId="41" borderId="0" xfId="0" applyFont="1" applyFill="1" applyBorder="1" applyAlignment="1" applyProtection="1">
      <alignment/>
      <protection/>
    </xf>
    <xf numFmtId="0" fontId="32" fillId="41" borderId="0" xfId="0" applyFont="1" applyFill="1" applyBorder="1" applyAlignment="1" applyProtection="1">
      <alignment/>
      <protection/>
    </xf>
    <xf numFmtId="0" fontId="37" fillId="0" borderId="0" xfId="0" applyFont="1" applyFill="1" applyBorder="1" applyAlignment="1">
      <alignment/>
    </xf>
    <xf numFmtId="0" fontId="79" fillId="36" borderId="11" xfId="0" applyFont="1" applyFill="1" applyBorder="1" applyAlignment="1" applyProtection="1">
      <alignment/>
      <protection/>
    </xf>
    <xf numFmtId="0" fontId="79" fillId="36" borderId="12" xfId="0" applyFont="1" applyFill="1" applyBorder="1" applyAlignment="1" applyProtection="1">
      <alignment/>
      <protection/>
    </xf>
    <xf numFmtId="0" fontId="79" fillId="36" borderId="13" xfId="0" applyFont="1" applyFill="1" applyBorder="1" applyAlignment="1" applyProtection="1">
      <alignment/>
      <protection/>
    </xf>
    <xf numFmtId="0" fontId="37" fillId="41" borderId="14" xfId="0" applyFont="1" applyFill="1" applyBorder="1" applyAlignment="1" applyProtection="1">
      <alignment vertical="top"/>
      <protection/>
    </xf>
    <xf numFmtId="0" fontId="34" fillId="41" borderId="15" xfId="0" applyFont="1" applyFill="1" applyBorder="1" applyAlignment="1" applyProtection="1">
      <alignment/>
      <protection/>
    </xf>
    <xf numFmtId="0" fontId="37" fillId="41" borderId="14" xfId="0" applyFont="1" applyFill="1" applyBorder="1" applyAlignment="1" applyProtection="1">
      <alignment/>
      <protection/>
    </xf>
    <xf numFmtId="0" fontId="32" fillId="41" borderId="15" xfId="0" applyFont="1" applyFill="1" applyBorder="1" applyAlignment="1" applyProtection="1">
      <alignment/>
      <protection/>
    </xf>
    <xf numFmtId="0" fontId="80" fillId="36" borderId="0" xfId="0" applyFont="1" applyFill="1" applyAlignment="1">
      <alignment/>
    </xf>
    <xf numFmtId="3" fontId="32" fillId="0" borderId="10" xfId="0" applyNumberFormat="1" applyFont="1" applyBorder="1" applyAlignment="1">
      <alignment horizontal="right"/>
    </xf>
    <xf numFmtId="0" fontId="31" fillId="40" borderId="10" xfId="0" applyFont="1" applyFill="1" applyBorder="1" applyAlignment="1">
      <alignment/>
    </xf>
    <xf numFmtId="3" fontId="32" fillId="40" borderId="10" xfId="0" applyNumberFormat="1" applyFont="1" applyFill="1" applyBorder="1" applyAlignment="1">
      <alignment horizontal="right"/>
    </xf>
    <xf numFmtId="0" fontId="75" fillId="0" borderId="10" xfId="0" applyFont="1" applyBorder="1" applyAlignment="1">
      <alignment/>
    </xf>
    <xf numFmtId="0" fontId="77" fillId="36" borderId="16" xfId="0" applyFont="1" applyFill="1" applyBorder="1" applyAlignment="1">
      <alignment/>
    </xf>
    <xf numFmtId="0" fontId="80" fillId="36" borderId="17" xfId="0" applyFont="1" applyFill="1" applyBorder="1" applyAlignment="1">
      <alignment/>
    </xf>
    <xf numFmtId="0" fontId="80" fillId="36" borderId="18" xfId="0" applyFont="1" applyFill="1" applyBorder="1" applyAlignment="1">
      <alignment/>
    </xf>
    <xf numFmtId="0" fontId="31" fillId="37" borderId="19" xfId="0" applyFont="1" applyFill="1" applyBorder="1" applyAlignment="1">
      <alignment horizontal="center" vertical="center"/>
    </xf>
    <xf numFmtId="0" fontId="31" fillId="37" borderId="10" xfId="0" applyFont="1" applyFill="1" applyBorder="1" applyAlignment="1">
      <alignment horizontal="center" vertical="center" wrapText="1"/>
    </xf>
    <xf numFmtId="0" fontId="31" fillId="37" borderId="20" xfId="0" applyFont="1" applyFill="1" applyBorder="1" applyAlignment="1">
      <alignment horizontal="center" vertical="center"/>
    </xf>
    <xf numFmtId="0" fontId="32" fillId="0" borderId="19" xfId="0" applyFont="1" applyBorder="1" applyAlignment="1">
      <alignment/>
    </xf>
    <xf numFmtId="0" fontId="32" fillId="0" borderId="20" xfId="0" applyFont="1" applyBorder="1" applyAlignment="1">
      <alignment/>
    </xf>
    <xf numFmtId="0" fontId="31" fillId="0" borderId="19" xfId="0" applyFont="1" applyBorder="1" applyAlignment="1">
      <alignment/>
    </xf>
    <xf numFmtId="0" fontId="31" fillId="0" borderId="21" xfId="0" applyFont="1" applyBorder="1" applyAlignment="1">
      <alignment/>
    </xf>
    <xf numFmtId="0" fontId="32" fillId="0" borderId="22" xfId="0" applyFont="1" applyBorder="1" applyAlignment="1">
      <alignment/>
    </xf>
    <xf numFmtId="0" fontId="32" fillId="0" borderId="23" xfId="0" applyFont="1" applyBorder="1" applyAlignment="1">
      <alignment/>
    </xf>
    <xf numFmtId="0" fontId="32" fillId="33" borderId="0" xfId="0" applyFont="1" applyFill="1" applyAlignment="1">
      <alignment/>
    </xf>
    <xf numFmtId="0" fontId="31" fillId="42" borderId="10" xfId="0" applyFont="1" applyFill="1" applyBorder="1" applyAlignment="1">
      <alignment horizontal="center" vertical="top"/>
    </xf>
    <xf numFmtId="0" fontId="31" fillId="42" borderId="10" xfId="0" applyFont="1" applyFill="1" applyBorder="1" applyAlignment="1">
      <alignment horizontal="center" vertical="top" wrapText="1"/>
    </xf>
    <xf numFmtId="0" fontId="32" fillId="0" borderId="10" xfId="0" applyFont="1" applyBorder="1" applyAlignment="1">
      <alignment vertical="top"/>
    </xf>
    <xf numFmtId="3" fontId="32" fillId="0" borderId="10" xfId="0" applyNumberFormat="1" applyFont="1" applyBorder="1" applyAlignment="1">
      <alignment vertical="top"/>
    </xf>
    <xf numFmtId="3" fontId="32" fillId="41" borderId="10" xfId="0" applyNumberFormat="1" applyFont="1" applyFill="1" applyBorder="1" applyAlignment="1">
      <alignment vertical="top"/>
    </xf>
    <xf numFmtId="0" fontId="31" fillId="2" borderId="10" xfId="0" applyFont="1" applyFill="1" applyBorder="1" applyAlignment="1">
      <alignment vertical="top"/>
    </xf>
    <xf numFmtId="3" fontId="31" fillId="2" borderId="10" xfId="0" applyNumberFormat="1" applyFont="1" applyFill="1" applyBorder="1" applyAlignment="1">
      <alignment vertical="top"/>
    </xf>
    <xf numFmtId="0" fontId="31" fillId="35" borderId="10" xfId="0" applyFont="1" applyFill="1" applyBorder="1" applyAlignment="1">
      <alignment vertical="top"/>
    </xf>
    <xf numFmtId="3" fontId="31" fillId="35" borderId="10" xfId="0" applyNumberFormat="1" applyFont="1" applyFill="1" applyBorder="1" applyAlignment="1">
      <alignment vertical="top"/>
    </xf>
    <xf numFmtId="0" fontId="31" fillId="8" borderId="0" xfId="0" applyFont="1" applyFill="1" applyAlignment="1">
      <alignment/>
    </xf>
    <xf numFmtId="0" fontId="32" fillId="8" borderId="0" xfId="0" applyFont="1" applyFill="1" applyAlignment="1">
      <alignment/>
    </xf>
    <xf numFmtId="0" fontId="40" fillId="41" borderId="0" xfId="0" applyFont="1" applyFill="1" applyAlignment="1">
      <alignment/>
    </xf>
    <xf numFmtId="0" fontId="32" fillId="41" borderId="0" xfId="0" applyFont="1" applyFill="1" applyAlignment="1">
      <alignment/>
    </xf>
    <xf numFmtId="0" fontId="31" fillId="41" borderId="0" xfId="0" applyFont="1" applyFill="1" applyAlignment="1">
      <alignment/>
    </xf>
    <xf numFmtId="0" fontId="31" fillId="37" borderId="24" xfId="0" applyFont="1" applyFill="1" applyBorder="1" applyAlignment="1">
      <alignment horizontal="center" vertical="center"/>
    </xf>
    <xf numFmtId="0" fontId="31" fillId="37" borderId="24" xfId="0" applyFont="1" applyFill="1" applyBorder="1" applyAlignment="1">
      <alignment horizontal="center" vertical="center" wrapText="1"/>
    </xf>
    <xf numFmtId="0" fontId="31" fillId="37" borderId="25" xfId="0" applyFont="1" applyFill="1" applyBorder="1" applyAlignment="1">
      <alignment/>
    </xf>
    <xf numFmtId="3" fontId="31" fillId="37" borderId="25" xfId="0" applyNumberFormat="1" applyFont="1" applyFill="1" applyBorder="1" applyAlignment="1">
      <alignment horizontal="right"/>
    </xf>
    <xf numFmtId="0" fontId="32" fillId="33" borderId="25" xfId="0" applyFont="1" applyFill="1" applyBorder="1" applyAlignment="1">
      <alignment/>
    </xf>
    <xf numFmtId="3" fontId="32" fillId="33" borderId="25" xfId="0" applyNumberFormat="1" applyFont="1" applyFill="1" applyBorder="1" applyAlignment="1">
      <alignment horizontal="right"/>
    </xf>
    <xf numFmtId="0" fontId="41" fillId="41" borderId="26" xfId="0" applyFont="1" applyFill="1" applyBorder="1" applyAlignment="1">
      <alignment/>
    </xf>
    <xf numFmtId="0" fontId="32"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1" fillId="40" borderId="0" xfId="55" applyFont="1" applyFill="1" applyBorder="1" applyAlignment="1">
      <alignment horizontal="center"/>
      <protection/>
    </xf>
    <xf numFmtId="212" fontId="31" fillId="40" borderId="0" xfId="50" applyNumberFormat="1" applyFont="1" applyFill="1" applyBorder="1" applyAlignment="1">
      <alignment horizontal="right"/>
    </xf>
    <xf numFmtId="3" fontId="31" fillId="40" borderId="0" xfId="55" applyNumberFormat="1" applyFont="1" applyFill="1" applyBorder="1" applyAlignment="1">
      <alignment horizontal="right"/>
      <protection/>
    </xf>
    <xf numFmtId="0" fontId="65" fillId="0" borderId="0" xfId="54" applyFont="1">
      <alignment/>
      <protection/>
    </xf>
    <xf numFmtId="0" fontId="42" fillId="0" borderId="0" xfId="0" applyFont="1" applyAlignment="1">
      <alignment/>
    </xf>
    <xf numFmtId="0" fontId="34" fillId="0" borderId="0" xfId="0" applyFont="1" applyAlignment="1">
      <alignment/>
    </xf>
    <xf numFmtId="0" fontId="43" fillId="38" borderId="10" xfId="55" applyFont="1" applyFill="1" applyBorder="1" applyAlignment="1">
      <alignment horizontal="center" vertical="center" wrapText="1"/>
      <protection/>
    </xf>
    <xf numFmtId="212" fontId="43" fillId="38" borderId="10" xfId="50" applyNumberFormat="1" applyFont="1" applyFill="1" applyBorder="1" applyAlignment="1">
      <alignment horizontal="center" vertical="center" wrapText="1"/>
    </xf>
    <xf numFmtId="0" fontId="43" fillId="38" borderId="10" xfId="55" applyFont="1" applyFill="1" applyBorder="1" applyAlignment="1">
      <alignment horizontal="center" vertical="center"/>
      <protection/>
    </xf>
    <xf numFmtId="0" fontId="40" fillId="38" borderId="10" xfId="55" applyFont="1" applyFill="1" applyBorder="1" applyAlignment="1">
      <alignment horizontal="center" vertical="center" wrapText="1"/>
      <protection/>
    </xf>
    <xf numFmtId="3" fontId="32" fillId="43" borderId="25" xfId="55" applyNumberFormat="1" applyFont="1" applyFill="1" applyBorder="1" applyAlignment="1">
      <alignment horizontal="right"/>
      <protection/>
    </xf>
    <xf numFmtId="3" fontId="32" fillId="0" borderId="25" xfId="55" applyNumberFormat="1" applyFont="1" applyBorder="1" applyAlignment="1">
      <alignment horizontal="right"/>
      <protection/>
    </xf>
    <xf numFmtId="0" fontId="31" fillId="44" borderId="25" xfId="55" applyFont="1" applyFill="1" applyBorder="1" applyAlignment="1">
      <alignment horizontal="center"/>
      <protection/>
    </xf>
    <xf numFmtId="3" fontId="31" fillId="45" borderId="25" xfId="55" applyNumberFormat="1" applyFont="1" applyFill="1" applyBorder="1" applyAlignment="1">
      <alignment horizontal="right"/>
      <protection/>
    </xf>
    <xf numFmtId="3" fontId="31" fillId="44" borderId="25" xfId="55" applyNumberFormat="1" applyFont="1" applyFill="1" applyBorder="1" applyAlignment="1">
      <alignment horizontal="right"/>
      <protection/>
    </xf>
    <xf numFmtId="3" fontId="32" fillId="0" borderId="25" xfId="55" applyNumberFormat="1" applyFont="1" applyFill="1" applyBorder="1" applyAlignment="1">
      <alignment horizontal="right"/>
      <protection/>
    </xf>
    <xf numFmtId="0" fontId="32" fillId="0" borderId="25" xfId="55" applyFont="1" applyBorder="1" applyAlignment="1">
      <alignment horizontal="center"/>
      <protection/>
    </xf>
    <xf numFmtId="0" fontId="32" fillId="0" borderId="25" xfId="55" applyFont="1" applyBorder="1" applyAlignment="1" quotePrefix="1">
      <alignment horizontal="center"/>
      <protection/>
    </xf>
    <xf numFmtId="0" fontId="32" fillId="0" borderId="25" xfId="55" applyFont="1" applyBorder="1" applyAlignment="1">
      <alignment horizontal="center" wrapText="1"/>
      <protection/>
    </xf>
    <xf numFmtId="3" fontId="31" fillId="0" borderId="24" xfId="50" applyNumberFormat="1" applyFont="1" applyBorder="1" applyAlignment="1">
      <alignment horizontal="right"/>
    </xf>
    <xf numFmtId="3" fontId="32" fillId="0" borderId="25" xfId="50" applyNumberFormat="1" applyFont="1" applyBorder="1" applyAlignment="1">
      <alignment horizontal="right"/>
    </xf>
    <xf numFmtId="3" fontId="32" fillId="7" borderId="25" xfId="50" applyNumberFormat="1" applyFont="1" applyFill="1" applyBorder="1" applyAlignment="1">
      <alignment horizontal="right"/>
    </xf>
    <xf numFmtId="3" fontId="31" fillId="44" borderId="25" xfId="50" applyNumberFormat="1" applyFont="1" applyFill="1" applyBorder="1" applyAlignment="1">
      <alignment horizontal="right"/>
    </xf>
    <xf numFmtId="3" fontId="32" fillId="0" borderId="25" xfId="50" applyNumberFormat="1" applyFont="1" applyFill="1" applyBorder="1" applyAlignment="1" quotePrefix="1">
      <alignment horizontal="right"/>
    </xf>
    <xf numFmtId="3" fontId="32" fillId="0" borderId="25" xfId="50" applyNumberFormat="1" applyFont="1" applyFill="1" applyBorder="1" applyAlignment="1">
      <alignment horizontal="right"/>
    </xf>
    <xf numFmtId="3" fontId="32" fillId="0" borderId="25" xfId="50" applyNumberFormat="1" applyFont="1" applyBorder="1" applyAlignment="1" quotePrefix="1">
      <alignment horizontal="right"/>
    </xf>
    <xf numFmtId="3" fontId="32" fillId="0" borderId="25" xfId="55" applyNumberFormat="1" applyFont="1" applyBorder="1" applyAlignment="1" quotePrefix="1">
      <alignment horizontal="right"/>
      <protection/>
    </xf>
    <xf numFmtId="3" fontId="32" fillId="33" borderId="24" xfId="50" applyNumberFormat="1" applyFont="1" applyFill="1" applyBorder="1" applyAlignment="1">
      <alignment horizontal="right"/>
    </xf>
    <xf numFmtId="3" fontId="31" fillId="33" borderId="24" xfId="55" applyNumberFormat="1" applyFont="1" applyFill="1" applyBorder="1" applyAlignment="1">
      <alignment horizontal="right"/>
      <protection/>
    </xf>
    <xf numFmtId="3" fontId="32" fillId="33" borderId="25" xfId="50" applyNumberFormat="1" applyFont="1" applyFill="1" applyBorder="1" applyAlignment="1">
      <alignment horizontal="right"/>
    </xf>
    <xf numFmtId="3" fontId="31" fillId="33" borderId="25" xfId="55" applyNumberFormat="1" applyFont="1" applyFill="1" applyBorder="1" applyAlignment="1">
      <alignment horizontal="right"/>
      <protection/>
    </xf>
    <xf numFmtId="3" fontId="32" fillId="33" borderId="25" xfId="55" applyNumberFormat="1" applyFont="1" applyFill="1" applyBorder="1" applyAlignment="1">
      <alignment horizontal="right"/>
      <protection/>
    </xf>
    <xf numFmtId="3" fontId="32" fillId="33" borderId="24" xfId="55" applyNumberFormat="1" applyFont="1" applyFill="1" applyBorder="1" applyAlignment="1">
      <alignment horizontal="right"/>
      <protection/>
    </xf>
    <xf numFmtId="3" fontId="32" fillId="46" borderId="24" xfId="55" applyNumberFormat="1" applyFont="1" applyFill="1" applyBorder="1" applyAlignment="1">
      <alignment horizontal="right"/>
      <protection/>
    </xf>
    <xf numFmtId="3" fontId="32" fillId="46" borderId="25" xfId="55" applyNumberFormat="1" applyFont="1" applyFill="1" applyBorder="1" applyAlignment="1">
      <alignment horizontal="right"/>
      <protection/>
    </xf>
    <xf numFmtId="3" fontId="32" fillId="4" borderId="25" xfId="50" applyNumberFormat="1" applyFont="1" applyFill="1" applyBorder="1" applyAlignment="1">
      <alignment horizontal="right"/>
    </xf>
    <xf numFmtId="3" fontId="32" fillId="46" borderId="0" xfId="55" applyNumberFormat="1" applyFont="1" applyFill="1" applyBorder="1" applyAlignment="1">
      <alignment horizontal="right"/>
      <protection/>
    </xf>
    <xf numFmtId="3" fontId="40" fillId="44" borderId="0" xfId="55" applyNumberFormat="1" applyFont="1" applyFill="1" applyBorder="1">
      <alignment/>
      <protection/>
    </xf>
    <xf numFmtId="3" fontId="32" fillId="4" borderId="0" xfId="50" applyNumberFormat="1" applyFont="1" applyFill="1" applyBorder="1" applyAlignment="1">
      <alignment horizontal="right"/>
    </xf>
    <xf numFmtId="0" fontId="31" fillId="33" borderId="24" xfId="55" applyFont="1" applyFill="1" applyBorder="1" applyAlignment="1">
      <alignment/>
      <protection/>
    </xf>
    <xf numFmtId="0" fontId="31" fillId="33" borderId="25" xfId="55" applyFont="1" applyFill="1" applyBorder="1" applyAlignment="1">
      <alignment/>
      <protection/>
    </xf>
    <xf numFmtId="0" fontId="31" fillId="44" borderId="25" xfId="55" applyFont="1" applyFill="1" applyBorder="1" applyAlignment="1">
      <alignment/>
      <protection/>
    </xf>
    <xf numFmtId="0" fontId="31" fillId="33" borderId="25" xfId="55" applyFont="1" applyFill="1" applyBorder="1" applyAlignment="1" quotePrefix="1">
      <alignment/>
      <protection/>
    </xf>
    <xf numFmtId="0" fontId="31" fillId="33" borderId="25" xfId="55" applyFont="1" applyFill="1" applyBorder="1" applyAlignment="1">
      <alignment wrapText="1"/>
      <protection/>
    </xf>
    <xf numFmtId="0" fontId="31" fillId="0" borderId="25" xfId="55" applyFont="1" applyFill="1" applyBorder="1" applyAlignment="1" quotePrefix="1">
      <alignment/>
      <protection/>
    </xf>
    <xf numFmtId="0" fontId="32" fillId="0" borderId="25" xfId="55" applyFont="1" applyBorder="1" applyAlignment="1">
      <alignment/>
      <protection/>
    </xf>
    <xf numFmtId="0" fontId="32" fillId="0" borderId="25" xfId="55" applyFont="1" applyBorder="1" applyAlignment="1" quotePrefix="1">
      <alignment/>
      <protection/>
    </xf>
    <xf numFmtId="0" fontId="32" fillId="0" borderId="25" xfId="55" applyFont="1" applyBorder="1" applyAlignment="1">
      <alignment wrapText="1"/>
      <protection/>
    </xf>
    <xf numFmtId="3" fontId="32" fillId="33" borderId="25" xfId="50" applyNumberFormat="1" applyFont="1" applyFill="1" applyBorder="1" applyAlignment="1" quotePrefix="1">
      <alignment horizontal="right"/>
    </xf>
    <xf numFmtId="0" fontId="32" fillId="33" borderId="25" xfId="55" applyFont="1" applyFill="1" applyBorder="1" applyAlignment="1">
      <alignment/>
      <protection/>
    </xf>
    <xf numFmtId="0" fontId="32" fillId="33" borderId="25" xfId="55" applyFont="1" applyFill="1" applyBorder="1" applyAlignment="1" quotePrefix="1">
      <alignment/>
      <protection/>
    </xf>
    <xf numFmtId="0" fontId="75" fillId="33" borderId="25" xfId="55" applyFont="1" applyFill="1" applyBorder="1" applyAlignment="1">
      <alignment wrapText="1"/>
      <protection/>
    </xf>
    <xf numFmtId="0" fontId="32" fillId="33" borderId="25" xfId="55" applyFont="1" applyFill="1" applyBorder="1" applyAlignment="1">
      <alignment wrapText="1"/>
      <protection/>
    </xf>
    <xf numFmtId="0" fontId="31" fillId="35" borderId="26" xfId="55" applyFont="1" applyFill="1" applyBorder="1">
      <alignment/>
      <protection/>
    </xf>
    <xf numFmtId="0" fontId="31" fillId="35" borderId="26" xfId="55" applyFont="1" applyFill="1" applyBorder="1" applyAlignment="1">
      <alignment horizontal="center"/>
      <protection/>
    </xf>
    <xf numFmtId="3" fontId="31" fillId="35" borderId="26" xfId="50" applyNumberFormat="1" applyFont="1" applyFill="1" applyBorder="1" applyAlignment="1">
      <alignment horizontal="right"/>
    </xf>
    <xf numFmtId="3" fontId="31" fillId="35" borderId="26" xfId="55" applyNumberFormat="1" applyFont="1" applyFill="1" applyBorder="1" applyAlignment="1">
      <alignment horizontal="right"/>
      <protection/>
    </xf>
    <xf numFmtId="0" fontId="31" fillId="41" borderId="0" xfId="55" applyFont="1" applyFill="1" applyBorder="1" applyAlignment="1">
      <alignment horizontal="center"/>
      <protection/>
    </xf>
    <xf numFmtId="212" fontId="31" fillId="41" borderId="0" xfId="50" applyNumberFormat="1" applyFont="1" applyFill="1" applyBorder="1" applyAlignment="1">
      <alignment horizontal="right"/>
    </xf>
    <xf numFmtId="3" fontId="31" fillId="41" borderId="0" xfId="55" applyNumberFormat="1" applyFont="1" applyFill="1" applyBorder="1" applyAlignment="1">
      <alignment horizontal="right"/>
      <protection/>
    </xf>
    <xf numFmtId="0" fontId="65" fillId="41" borderId="0" xfId="54" applyFont="1" applyFill="1" applyBorder="1">
      <alignment/>
      <protection/>
    </xf>
    <xf numFmtId="0" fontId="81" fillId="36" borderId="12" xfId="55" applyFont="1" applyFill="1" applyBorder="1" applyAlignment="1">
      <alignment/>
      <protection/>
    </xf>
    <xf numFmtId="212" fontId="81" fillId="36" borderId="12" xfId="50" applyNumberFormat="1" applyFont="1" applyFill="1" applyBorder="1" applyAlignment="1">
      <alignment/>
    </xf>
    <xf numFmtId="0" fontId="81" fillId="36" borderId="13" xfId="55" applyFont="1" applyFill="1" applyBorder="1" applyAlignment="1">
      <alignment/>
      <protection/>
    </xf>
    <xf numFmtId="0" fontId="31" fillId="40" borderId="14" xfId="55" applyFont="1" applyFill="1" applyBorder="1">
      <alignment/>
      <protection/>
    </xf>
    <xf numFmtId="3" fontId="31" fillId="40" borderId="15" xfId="55" applyNumberFormat="1" applyFont="1" applyFill="1" applyBorder="1" applyAlignment="1">
      <alignment horizontal="right"/>
      <protection/>
    </xf>
    <xf numFmtId="0" fontId="31" fillId="41" borderId="14" xfId="55" applyFont="1" applyFill="1" applyBorder="1">
      <alignment/>
      <protection/>
    </xf>
    <xf numFmtId="3" fontId="31" fillId="41" borderId="15" xfId="55" applyNumberFormat="1" applyFont="1" applyFill="1" applyBorder="1" applyAlignment="1">
      <alignment horizontal="right"/>
      <protection/>
    </xf>
    <xf numFmtId="0" fontId="75" fillId="41" borderId="14" xfId="54" applyFont="1" applyFill="1" applyBorder="1" applyAlignment="1">
      <alignment horizontal="justify" vertical="top" wrapText="1"/>
      <protection/>
    </xf>
    <xf numFmtId="0" fontId="82" fillId="41" borderId="0" xfId="54" applyFont="1" applyFill="1" applyBorder="1">
      <alignment/>
      <protection/>
    </xf>
    <xf numFmtId="0" fontId="83" fillId="41" borderId="0" xfId="54" applyFont="1" applyFill="1" applyBorder="1">
      <alignment/>
      <protection/>
    </xf>
    <xf numFmtId="0" fontId="75" fillId="41" borderId="0" xfId="54" applyFont="1" applyFill="1" applyBorder="1">
      <alignment/>
      <protection/>
    </xf>
    <xf numFmtId="0" fontId="32" fillId="41" borderId="0" xfId="0" applyFont="1" applyFill="1" applyBorder="1" applyAlignment="1">
      <alignment vertical="top" wrapText="1"/>
    </xf>
    <xf numFmtId="213" fontId="32" fillId="41" borderId="15" xfId="50" applyNumberFormat="1" applyFont="1" applyFill="1" applyBorder="1" applyAlignment="1">
      <alignment/>
    </xf>
    <xf numFmtId="0" fontId="76" fillId="41" borderId="14" xfId="54" applyFont="1" applyFill="1" applyBorder="1">
      <alignment/>
      <protection/>
    </xf>
    <xf numFmtId="0" fontId="65" fillId="41" borderId="15" xfId="54" applyFont="1" applyFill="1" applyBorder="1">
      <alignment/>
      <protection/>
    </xf>
    <xf numFmtId="0" fontId="82" fillId="41" borderId="14" xfId="54" applyFont="1" applyFill="1" applyBorder="1" applyAlignment="1">
      <alignment vertical="top" wrapText="1"/>
      <protection/>
    </xf>
    <xf numFmtId="212" fontId="65" fillId="41" borderId="0" xfId="50" applyNumberFormat="1" applyFont="1" applyFill="1" applyBorder="1" applyAlignment="1">
      <alignment/>
    </xf>
    <xf numFmtId="0" fontId="82" fillId="41" borderId="14" xfId="54" applyFont="1" applyFill="1" applyBorder="1" applyAlignment="1">
      <alignment horizontal="justify" vertical="top" wrapText="1"/>
      <protection/>
    </xf>
    <xf numFmtId="0" fontId="42" fillId="41" borderId="14" xfId="0" applyFont="1" applyFill="1" applyBorder="1" applyAlignment="1">
      <alignment/>
    </xf>
    <xf numFmtId="0" fontId="42" fillId="41" borderId="0" xfId="0" applyFont="1" applyFill="1" applyBorder="1" applyAlignment="1">
      <alignment/>
    </xf>
    <xf numFmtId="0" fontId="42" fillId="41" borderId="14" xfId="0" applyFont="1" applyFill="1" applyBorder="1" applyAlignment="1">
      <alignment vertical="top"/>
    </xf>
    <xf numFmtId="0" fontId="84" fillId="36" borderId="0" xfId="54" applyFont="1" applyFill="1" applyAlignment="1" applyProtection="1">
      <alignment horizontal="left"/>
      <protection/>
    </xf>
    <xf numFmtId="0" fontId="84" fillId="36" borderId="0" xfId="54" applyFont="1" applyFill="1" applyBorder="1" applyAlignment="1" applyProtection="1">
      <alignment wrapText="1"/>
      <protection locked="0"/>
    </xf>
    <xf numFmtId="0" fontId="30" fillId="40" borderId="10" xfId="54" applyFont="1" applyFill="1" applyBorder="1" applyAlignment="1">
      <alignment horizontal="left" vertical="center" wrapText="1"/>
      <protection/>
    </xf>
    <xf numFmtId="211" fontId="30" fillId="40" borderId="10" xfId="54" applyNumberFormat="1" applyFont="1" applyFill="1" applyBorder="1" applyAlignment="1">
      <alignment horizontal="right"/>
      <protection/>
    </xf>
    <xf numFmtId="0" fontId="30" fillId="40" borderId="10" xfId="54" applyFont="1" applyFill="1" applyBorder="1" applyAlignment="1">
      <alignment horizontal="center" vertical="center" wrapText="1"/>
      <protection/>
    </xf>
    <xf numFmtId="0" fontId="30" fillId="37" borderId="10" xfId="54" applyFont="1" applyFill="1" applyBorder="1" applyAlignment="1">
      <alignment vertical="top" wrapText="1"/>
      <protection/>
    </xf>
    <xf numFmtId="0" fontId="30" fillId="37" borderId="10" xfId="54" applyFont="1" applyFill="1" applyBorder="1" applyAlignment="1">
      <alignment horizontal="left" vertical="top" wrapText="1"/>
      <protection/>
    </xf>
    <xf numFmtId="211" fontId="30" fillId="37" borderId="10" xfId="54" applyNumberFormat="1" applyFont="1" applyFill="1" applyBorder="1" applyAlignment="1">
      <alignment horizontal="right"/>
      <protection/>
    </xf>
    <xf numFmtId="0" fontId="30" fillId="35" borderId="10" xfId="54" applyFont="1" applyFill="1" applyBorder="1" applyAlignment="1">
      <alignment horizontal="center"/>
      <protection/>
    </xf>
    <xf numFmtId="0" fontId="30" fillId="35" borderId="10" xfId="54" applyFont="1" applyFill="1" applyBorder="1" applyAlignment="1">
      <alignment horizontal="center" shrinkToFit="1"/>
      <protection/>
    </xf>
    <xf numFmtId="211" fontId="20" fillId="0" borderId="26" xfId="54" applyNumberFormat="1" applyFont="1" applyBorder="1" applyAlignment="1" applyProtection="1">
      <alignment horizontal="right" vertical="top" wrapText="1"/>
      <protection locked="0"/>
    </xf>
    <xf numFmtId="0" fontId="20" fillId="33" borderId="24" xfId="54" applyFont="1" applyFill="1" applyBorder="1" applyAlignment="1">
      <alignment vertical="top" wrapText="1"/>
      <protection/>
    </xf>
    <xf numFmtId="211" fontId="20" fillId="33" borderId="24" xfId="54" applyNumberFormat="1" applyFont="1" applyFill="1" applyBorder="1" applyAlignment="1" applyProtection="1">
      <alignment horizontal="right" vertical="top" wrapText="1"/>
      <protection locked="0"/>
    </xf>
    <xf numFmtId="211" fontId="20" fillId="33" borderId="24" xfId="54" applyNumberFormat="1" applyFont="1" applyFill="1" applyBorder="1">
      <alignment/>
      <protection/>
    </xf>
    <xf numFmtId="0" fontId="20" fillId="33" borderId="26" xfId="54" applyFont="1" applyFill="1" applyBorder="1" applyAlignment="1">
      <alignment vertical="top" wrapText="1"/>
      <protection/>
    </xf>
    <xf numFmtId="211" fontId="20" fillId="33" borderId="26" xfId="54" applyNumberFormat="1" applyFont="1" applyFill="1" applyBorder="1" applyAlignment="1" applyProtection="1">
      <alignment horizontal="right" vertical="top" wrapText="1"/>
      <protection locked="0"/>
    </xf>
    <xf numFmtId="211" fontId="20" fillId="33" borderId="26" xfId="54" applyNumberFormat="1" applyFont="1" applyFill="1" applyBorder="1">
      <alignment/>
      <protection/>
    </xf>
    <xf numFmtId="0" fontId="30" fillId="35" borderId="10" xfId="54" applyFont="1" applyFill="1" applyBorder="1" applyAlignment="1">
      <alignment horizontal="center" vertical="center" wrapText="1"/>
      <protection/>
    </xf>
    <xf numFmtId="0" fontId="30" fillId="35" borderId="30" xfId="54" applyFont="1" applyFill="1" applyBorder="1" applyAlignment="1">
      <alignment horizontal="center" vertical="center" wrapText="1"/>
      <protection/>
    </xf>
    <xf numFmtId="0" fontId="20" fillId="47" borderId="31" xfId="54" applyFont="1" applyFill="1" applyBorder="1">
      <alignment/>
      <protection/>
    </xf>
    <xf numFmtId="0" fontId="20" fillId="47" borderId="32" xfId="54" applyFont="1" applyFill="1" applyBorder="1">
      <alignment/>
      <protection/>
    </xf>
    <xf numFmtId="0" fontId="65" fillId="0" borderId="32" xfId="54" applyFont="1" applyBorder="1">
      <alignment/>
      <protection/>
    </xf>
    <xf numFmtId="0" fontId="65" fillId="47" borderId="32" xfId="54" applyFont="1" applyFill="1" applyBorder="1">
      <alignment/>
      <protection/>
    </xf>
    <xf numFmtId="0" fontId="20" fillId="47" borderId="33" xfId="54" applyFont="1" applyFill="1" applyBorder="1">
      <alignment/>
      <protection/>
    </xf>
    <xf numFmtId="0" fontId="20" fillId="47" borderId="34" xfId="54" applyFont="1" applyFill="1" applyBorder="1">
      <alignment/>
      <protection/>
    </xf>
    <xf numFmtId="0" fontId="20" fillId="47" borderId="35" xfId="54" applyFont="1" applyFill="1" applyBorder="1">
      <alignment/>
      <protection/>
    </xf>
    <xf numFmtId="0" fontId="65" fillId="0" borderId="35" xfId="54" applyFont="1" applyBorder="1">
      <alignment/>
      <protection/>
    </xf>
    <xf numFmtId="0" fontId="20" fillId="47" borderId="36" xfId="54" applyFont="1" applyFill="1" applyBorder="1">
      <alignment/>
      <protection/>
    </xf>
    <xf numFmtId="0" fontId="20" fillId="33" borderId="37" xfId="54" applyFont="1" applyFill="1" applyBorder="1" applyAlignment="1">
      <alignment vertical="top" wrapText="1"/>
      <protection/>
    </xf>
    <xf numFmtId="211" fontId="20" fillId="33" borderId="37" xfId="54" applyNumberFormat="1" applyFont="1" applyFill="1" applyBorder="1" applyAlignment="1" applyProtection="1">
      <alignment horizontal="right" vertical="top" wrapText="1"/>
      <protection locked="0"/>
    </xf>
    <xf numFmtId="211" fontId="20" fillId="33" borderId="37" xfId="54" applyNumberFormat="1" applyFont="1" applyFill="1" applyBorder="1">
      <alignment/>
      <protection/>
    </xf>
    <xf numFmtId="0" fontId="20" fillId="33" borderId="25" xfId="54" applyFont="1" applyFill="1" applyBorder="1" applyAlignment="1">
      <alignment vertical="top" wrapText="1"/>
      <protection/>
    </xf>
    <xf numFmtId="211" fontId="20" fillId="33" borderId="25" xfId="54" applyNumberFormat="1" applyFont="1" applyFill="1" applyBorder="1" applyAlignment="1" applyProtection="1">
      <alignment horizontal="right" vertical="top" wrapText="1"/>
      <protection locked="0"/>
    </xf>
    <xf numFmtId="211" fontId="20" fillId="33" borderId="25" xfId="54" applyNumberFormat="1" applyFont="1" applyFill="1" applyBorder="1">
      <alignment/>
      <protection/>
    </xf>
    <xf numFmtId="0" fontId="32" fillId="33" borderId="37" xfId="54" applyFont="1" applyFill="1" applyBorder="1" applyAlignment="1">
      <alignment vertical="top" wrapText="1"/>
      <protection/>
    </xf>
    <xf numFmtId="0" fontId="20" fillId="33" borderId="25" xfId="54" applyFont="1" applyFill="1" applyBorder="1" applyAlignment="1">
      <alignment vertical="center" wrapText="1"/>
      <protection/>
    </xf>
    <xf numFmtId="0" fontId="20" fillId="33" borderId="26" xfId="54" applyFont="1" applyFill="1" applyBorder="1" applyAlignment="1">
      <alignment vertical="center" wrapText="1"/>
      <protection/>
    </xf>
    <xf numFmtId="0" fontId="20" fillId="33" borderId="24" xfId="54" applyFont="1" applyFill="1" applyBorder="1" applyAlignment="1">
      <alignment horizontal="left" vertical="top" wrapText="1"/>
      <protection/>
    </xf>
    <xf numFmtId="211" fontId="20" fillId="33" borderId="24" xfId="54" applyNumberFormat="1" applyFont="1" applyFill="1" applyBorder="1" applyAlignment="1" applyProtection="1">
      <alignment horizontal="center" vertical="top" wrapText="1"/>
      <protection locked="0"/>
    </xf>
    <xf numFmtId="211" fontId="20" fillId="33" borderId="25" xfId="54" applyNumberFormat="1" applyFont="1" applyFill="1" applyBorder="1" applyAlignment="1" applyProtection="1">
      <alignment horizontal="center" vertical="top" wrapText="1"/>
      <protection locked="0"/>
    </xf>
    <xf numFmtId="0" fontId="20" fillId="33" borderId="25" xfId="54" applyFont="1" applyFill="1" applyBorder="1" applyAlignment="1">
      <alignment horizontal="left" vertical="top" wrapText="1"/>
      <protection/>
    </xf>
    <xf numFmtId="211" fontId="20" fillId="33" borderId="26" xfId="54" applyNumberFormat="1" applyFont="1" applyFill="1" applyBorder="1" applyAlignment="1" applyProtection="1">
      <alignment horizontal="center" vertical="top" wrapText="1"/>
      <protection locked="0"/>
    </xf>
    <xf numFmtId="0" fontId="30" fillId="35" borderId="10" xfId="54" applyFont="1" applyFill="1" applyBorder="1" applyAlignment="1">
      <alignment wrapText="1"/>
      <protection/>
    </xf>
    <xf numFmtId="0" fontId="30" fillId="35" borderId="10" xfId="54" applyFont="1" applyFill="1" applyBorder="1" applyAlignment="1">
      <alignment horizontal="left" wrapText="1"/>
      <protection/>
    </xf>
    <xf numFmtId="0" fontId="30" fillId="35" borderId="10" xfId="54" applyFont="1" applyFill="1" applyBorder="1" applyAlignment="1">
      <alignment vertical="top" wrapText="1"/>
      <protection/>
    </xf>
    <xf numFmtId="0" fontId="20" fillId="33" borderId="24" xfId="54" applyFont="1" applyFill="1" applyBorder="1" applyAlignment="1">
      <alignment vertical="center" wrapText="1"/>
      <protection/>
    </xf>
    <xf numFmtId="0" fontId="20" fillId="33" borderId="26" xfId="54" applyFont="1" applyFill="1" applyBorder="1">
      <alignment/>
      <protection/>
    </xf>
    <xf numFmtId="0" fontId="20" fillId="0" borderId="35" xfId="54" applyFont="1" applyBorder="1">
      <alignment/>
      <protection/>
    </xf>
    <xf numFmtId="211" fontId="20" fillId="47" borderId="24" xfId="54" applyNumberFormat="1" applyFont="1" applyFill="1" applyBorder="1" applyAlignment="1" applyProtection="1">
      <alignment horizontal="right" vertical="top" wrapText="1"/>
      <protection locked="0"/>
    </xf>
    <xf numFmtId="0" fontId="20" fillId="47" borderId="24" xfId="54" applyFont="1" applyFill="1" applyBorder="1" applyAlignment="1">
      <alignment horizontal="left" vertical="top" wrapText="1"/>
      <protection/>
    </xf>
    <xf numFmtId="0" fontId="20" fillId="0" borderId="26" xfId="54" applyFont="1" applyBorder="1" applyAlignment="1">
      <alignment horizontal="left" vertical="center" wrapText="1"/>
      <protection/>
    </xf>
    <xf numFmtId="0" fontId="65" fillId="47" borderId="34" xfId="54" applyFont="1" applyFill="1" applyBorder="1">
      <alignment/>
      <protection/>
    </xf>
    <xf numFmtId="0" fontId="48" fillId="6" borderId="0" xfId="0" applyFont="1" applyFill="1" applyAlignment="1">
      <alignment/>
    </xf>
    <xf numFmtId="0" fontId="32" fillId="6" borderId="0" xfId="0" applyFont="1" applyFill="1" applyAlignment="1">
      <alignment/>
    </xf>
    <xf numFmtId="0" fontId="31" fillId="35" borderId="10" xfId="0" applyFont="1" applyFill="1" applyBorder="1" applyAlignment="1">
      <alignment horizontal="center" vertical="center" wrapText="1"/>
    </xf>
    <xf numFmtId="0" fontId="31" fillId="35" borderId="10" xfId="0" applyFont="1" applyFill="1" applyBorder="1" applyAlignment="1">
      <alignment horizontal="center" vertical="center"/>
    </xf>
    <xf numFmtId="0" fontId="31" fillId="35" borderId="34" xfId="0" applyFont="1" applyFill="1" applyBorder="1" applyAlignment="1">
      <alignment/>
    </xf>
    <xf numFmtId="0" fontId="31" fillId="35" borderId="36" xfId="0" applyFont="1" applyFill="1" applyBorder="1" applyAlignment="1">
      <alignment/>
    </xf>
    <xf numFmtId="0" fontId="32" fillId="33" borderId="34" xfId="0" applyFont="1" applyFill="1" applyBorder="1" applyAlignment="1">
      <alignment/>
    </xf>
    <xf numFmtId="0" fontId="32" fillId="33" borderId="36" xfId="0" applyFont="1" applyFill="1" applyBorder="1" applyAlignment="1">
      <alignment/>
    </xf>
    <xf numFmtId="0" fontId="31" fillId="33" borderId="0" xfId="0" applyFont="1" applyFill="1" applyBorder="1" applyAlignment="1">
      <alignment/>
    </xf>
    <xf numFmtId="0" fontId="32" fillId="33" borderId="0" xfId="0" applyFont="1" applyFill="1" applyBorder="1" applyAlignment="1">
      <alignment/>
    </xf>
    <xf numFmtId="0" fontId="49" fillId="6" borderId="0" xfId="0" applyFont="1" applyFill="1" applyBorder="1" applyAlignment="1">
      <alignment/>
    </xf>
    <xf numFmtId="0" fontId="31" fillId="35" borderId="24" xfId="0" applyFont="1" applyFill="1" applyBorder="1" applyAlignment="1">
      <alignment horizontal="center" vertical="center" wrapText="1"/>
    </xf>
    <xf numFmtId="0" fontId="31" fillId="35" borderId="24" xfId="0" applyFont="1" applyFill="1" applyBorder="1" applyAlignment="1">
      <alignment horizontal="center" vertical="center"/>
    </xf>
    <xf numFmtId="0" fontId="32" fillId="0" borderId="10" xfId="0" applyFont="1" applyFill="1" applyBorder="1" applyAlignment="1">
      <alignment/>
    </xf>
    <xf numFmtId="3" fontId="32" fillId="0" borderId="10" xfId="0" applyNumberFormat="1" applyFont="1" applyBorder="1" applyAlignment="1">
      <alignment horizontal="right" vertical="top"/>
    </xf>
    <xf numFmtId="0" fontId="32" fillId="33" borderId="11" xfId="0" applyFont="1" applyFill="1" applyBorder="1" applyAlignment="1">
      <alignment vertical="center"/>
    </xf>
    <xf numFmtId="3" fontId="31" fillId="33" borderId="38" xfId="0" applyNumberFormat="1" applyFont="1" applyFill="1" applyBorder="1" applyAlignment="1">
      <alignment horizontal="center" vertical="center" wrapText="1"/>
    </xf>
    <xf numFmtId="3" fontId="32" fillId="33" borderId="39" xfId="0" applyNumberFormat="1" applyFont="1" applyFill="1" applyBorder="1" applyAlignment="1">
      <alignment horizontal="right" vertical="center"/>
    </xf>
    <xf numFmtId="3" fontId="31" fillId="33" borderId="40" xfId="0" applyNumberFormat="1" applyFont="1" applyFill="1" applyBorder="1" applyAlignment="1">
      <alignment horizontal="center" vertical="center" wrapText="1"/>
    </xf>
    <xf numFmtId="3" fontId="32" fillId="33" borderId="41" xfId="0" applyNumberFormat="1" applyFont="1" applyFill="1" applyBorder="1" applyAlignment="1">
      <alignment horizontal="right" vertical="center"/>
    </xf>
    <xf numFmtId="0" fontId="31" fillId="33" borderId="42" xfId="0" applyFont="1" applyFill="1" applyBorder="1" applyAlignment="1">
      <alignment vertical="center"/>
    </xf>
    <xf numFmtId="0" fontId="32" fillId="33" borderId="43" xfId="0" applyFont="1" applyFill="1" applyBorder="1" applyAlignment="1">
      <alignment vertical="center"/>
    </xf>
    <xf numFmtId="0" fontId="31" fillId="33" borderId="44" xfId="0" applyFont="1" applyFill="1" applyBorder="1" applyAlignment="1">
      <alignment vertical="center"/>
    </xf>
    <xf numFmtId="0" fontId="32" fillId="33" borderId="19" xfId="0" applyFont="1" applyFill="1" applyBorder="1" applyAlignment="1">
      <alignment/>
    </xf>
    <xf numFmtId="0" fontId="32" fillId="33" borderId="19" xfId="0" applyFont="1" applyFill="1" applyBorder="1" applyAlignment="1">
      <alignment horizontal="center" vertical="center" wrapText="1"/>
    </xf>
    <xf numFmtId="3" fontId="31" fillId="40" borderId="10" xfId="0" applyNumberFormat="1" applyFont="1" applyFill="1" applyBorder="1" applyAlignment="1">
      <alignment/>
    </xf>
    <xf numFmtId="0" fontId="32" fillId="0" borderId="10" xfId="0" applyFont="1" applyBorder="1" applyAlignment="1">
      <alignment horizontal="left" indent="5"/>
    </xf>
    <xf numFmtId="0" fontId="31" fillId="8" borderId="10" xfId="0" applyFont="1" applyFill="1" applyBorder="1" applyAlignment="1">
      <alignment horizontal="left"/>
    </xf>
    <xf numFmtId="3" fontId="31" fillId="8" borderId="10" xfId="0" applyNumberFormat="1" applyFont="1" applyFill="1" applyBorder="1" applyAlignment="1">
      <alignment/>
    </xf>
    <xf numFmtId="0" fontId="32" fillId="0" borderId="45" xfId="0" applyFont="1" applyBorder="1" applyAlignment="1">
      <alignment/>
    </xf>
    <xf numFmtId="0" fontId="81" fillId="36" borderId="0" xfId="0" applyFont="1" applyFill="1" applyAlignment="1">
      <alignment/>
    </xf>
    <xf numFmtId="0" fontId="50" fillId="36" borderId="0" xfId="0" applyFont="1" applyFill="1" applyAlignment="1">
      <alignment/>
    </xf>
    <xf numFmtId="0" fontId="32" fillId="0" borderId="10" xfId="0" applyFont="1" applyFill="1" applyBorder="1" applyAlignment="1">
      <alignment horizontal="left" vertical="center" wrapText="1"/>
    </xf>
    <xf numFmtId="3" fontId="32" fillId="0" borderId="10" xfId="0" applyNumberFormat="1" applyFont="1" applyFill="1" applyBorder="1" applyAlignment="1">
      <alignment horizontal="right" vertical="center" wrapText="1"/>
    </xf>
    <xf numFmtId="0" fontId="32" fillId="0" borderId="10" xfId="0" applyFont="1" applyBorder="1" applyAlignment="1">
      <alignment horizontal="left" indent="1"/>
    </xf>
    <xf numFmtId="0" fontId="31" fillId="8" borderId="10" xfId="0" applyFont="1" applyFill="1" applyBorder="1" applyAlignment="1">
      <alignment horizontal="left" indent="1"/>
    </xf>
    <xf numFmtId="3" fontId="31" fillId="8" borderId="10" xfId="0" applyNumberFormat="1" applyFont="1" applyFill="1" applyBorder="1" applyAlignment="1">
      <alignment horizontal="right"/>
    </xf>
    <xf numFmtId="0" fontId="49" fillId="0" borderId="0" xfId="0" applyFont="1" applyAlignment="1">
      <alignment/>
    </xf>
    <xf numFmtId="0" fontId="42" fillId="6" borderId="0" xfId="0" applyFont="1" applyFill="1" applyBorder="1" applyAlignment="1">
      <alignment horizontal="left"/>
    </xf>
    <xf numFmtId="0" fontId="43" fillId="37" borderId="10" xfId="0" applyFont="1" applyFill="1" applyBorder="1" applyAlignment="1">
      <alignment horizontal="center" vertical="center" wrapText="1"/>
    </xf>
    <xf numFmtId="0" fontId="42" fillId="0" borderId="10" xfId="0" applyFont="1" applyBorder="1" applyAlignment="1">
      <alignment/>
    </xf>
    <xf numFmtId="4" fontId="42" fillId="0" borderId="10" xfId="0" applyNumberFormat="1" applyFont="1" applyBorder="1" applyAlignment="1">
      <alignment/>
    </xf>
    <xf numFmtId="4" fontId="42" fillId="41" borderId="10" xfId="0" applyNumberFormat="1" applyFont="1" applyFill="1" applyBorder="1" applyAlignment="1">
      <alignment/>
    </xf>
    <xf numFmtId="0" fontId="43" fillId="37" borderId="10" xfId="0" applyFont="1" applyFill="1" applyBorder="1" applyAlignment="1">
      <alignment/>
    </xf>
    <xf numFmtId="4" fontId="43" fillId="37" borderId="10" xfId="0" applyNumberFormat="1" applyFont="1" applyFill="1" applyBorder="1" applyAlignment="1">
      <alignment/>
    </xf>
    <xf numFmtId="0" fontId="85" fillId="36" borderId="12" xfId="0" applyFont="1" applyFill="1" applyBorder="1" applyAlignment="1">
      <alignment/>
    </xf>
    <xf numFmtId="0" fontId="85" fillId="36" borderId="13" xfId="0" applyFont="1" applyFill="1" applyBorder="1" applyAlignment="1">
      <alignment/>
    </xf>
    <xf numFmtId="0" fontId="42" fillId="6" borderId="14" xfId="0" applyFont="1" applyFill="1" applyBorder="1" applyAlignment="1">
      <alignment horizontal="left"/>
    </xf>
    <xf numFmtId="0" fontId="42" fillId="6" borderId="15" xfId="0" applyFont="1" applyFill="1" applyBorder="1" applyAlignment="1">
      <alignment horizontal="left"/>
    </xf>
    <xf numFmtId="0" fontId="43" fillId="4" borderId="14" xfId="0" applyFont="1" applyFill="1" applyBorder="1" applyAlignment="1">
      <alignment horizontal="left"/>
    </xf>
    <xf numFmtId="0" fontId="42" fillId="4" borderId="0" xfId="0" applyFont="1" applyFill="1" applyBorder="1" applyAlignment="1">
      <alignment horizontal="left"/>
    </xf>
    <xf numFmtId="0" fontId="42" fillId="4" borderId="15" xfId="0" applyFont="1" applyFill="1" applyBorder="1" applyAlignment="1">
      <alignment horizontal="left"/>
    </xf>
    <xf numFmtId="0" fontId="42" fillId="41" borderId="15" xfId="0" applyFont="1" applyFill="1" applyBorder="1" applyAlignment="1">
      <alignment/>
    </xf>
    <xf numFmtId="0" fontId="42" fillId="41" borderId="43" xfId="0" applyFont="1" applyFill="1" applyBorder="1" applyAlignment="1">
      <alignment/>
    </xf>
    <xf numFmtId="0" fontId="42" fillId="41" borderId="46" xfId="0" applyFont="1" applyFill="1" applyBorder="1" applyAlignment="1">
      <alignment/>
    </xf>
    <xf numFmtId="0" fontId="42" fillId="41" borderId="47" xfId="0" applyFont="1" applyFill="1" applyBorder="1" applyAlignment="1">
      <alignment/>
    </xf>
    <xf numFmtId="0" fontId="81" fillId="36" borderId="11" xfId="55" applyFont="1" applyFill="1" applyBorder="1" applyAlignment="1">
      <alignment/>
      <protection/>
    </xf>
    <xf numFmtId="0" fontId="81" fillId="36" borderId="0" xfId="0" applyFont="1" applyFill="1" applyAlignment="1">
      <alignment/>
    </xf>
    <xf numFmtId="0" fontId="86" fillId="36" borderId="48" xfId="0" applyFont="1" applyFill="1" applyBorder="1" applyAlignment="1">
      <alignment/>
    </xf>
    <xf numFmtId="0" fontId="79" fillId="36" borderId="49" xfId="0" applyFont="1" applyFill="1" applyBorder="1" applyAlignment="1">
      <alignment/>
    </xf>
    <xf numFmtId="0" fontId="79" fillId="36" borderId="50" xfId="0" applyFont="1" applyFill="1" applyBorder="1" applyAlignment="1">
      <alignment/>
    </xf>
    <xf numFmtId="0" fontId="31" fillId="35" borderId="45" xfId="0" applyFont="1" applyFill="1" applyBorder="1" applyAlignment="1">
      <alignment horizontal="center" vertical="center"/>
    </xf>
    <xf numFmtId="0" fontId="48" fillId="38" borderId="10" xfId="0" applyFont="1" applyFill="1" applyBorder="1" applyAlignment="1">
      <alignment horizontal="center" vertical="center"/>
    </xf>
    <xf numFmtId="0" fontId="48" fillId="38" borderId="51" xfId="0" applyFont="1" applyFill="1" applyBorder="1" applyAlignment="1">
      <alignment horizontal="center" vertical="center"/>
    </xf>
    <xf numFmtId="0" fontId="37" fillId="0" borderId="10" xfId="0" applyFont="1" applyBorder="1" applyAlignment="1">
      <alignment/>
    </xf>
    <xf numFmtId="0" fontId="34" fillId="48" borderId="10" xfId="0" applyFont="1" applyFill="1" applyBorder="1" applyAlignment="1">
      <alignment/>
    </xf>
    <xf numFmtId="0" fontId="34" fillId="49" borderId="10" xfId="0" applyFont="1" applyFill="1" applyBorder="1" applyAlignment="1">
      <alignment/>
    </xf>
    <xf numFmtId="0" fontId="34" fillId="0" borderId="10" xfId="0" applyFont="1" applyBorder="1" applyAlignment="1">
      <alignment/>
    </xf>
    <xf numFmtId="0" fontId="34" fillId="0" borderId="51" xfId="0" applyFont="1" applyBorder="1" applyAlignment="1">
      <alignment/>
    </xf>
    <xf numFmtId="0" fontId="34" fillId="0" borderId="10" xfId="0" applyFont="1" applyBorder="1" applyAlignment="1" quotePrefix="1">
      <alignment/>
    </xf>
    <xf numFmtId="0" fontId="34" fillId="0" borderId="10" xfId="0" applyFont="1" applyFill="1" applyBorder="1" applyAlignment="1">
      <alignment/>
    </xf>
    <xf numFmtId="0" fontId="34" fillId="0" borderId="10" xfId="0" applyFont="1" applyBorder="1" applyAlignment="1">
      <alignment vertical="center"/>
    </xf>
    <xf numFmtId="0" fontId="31" fillId="8" borderId="45" xfId="0" applyFont="1" applyFill="1" applyBorder="1" applyAlignment="1">
      <alignment/>
    </xf>
    <xf numFmtId="0" fontId="34" fillId="8" borderId="10" xfId="0" applyFont="1" applyFill="1" applyBorder="1" applyAlignment="1">
      <alignment/>
    </xf>
    <xf numFmtId="0" fontId="37" fillId="8" borderId="10" xfId="0" applyFont="1" applyFill="1" applyBorder="1" applyAlignment="1">
      <alignment/>
    </xf>
    <xf numFmtId="0" fontId="32" fillId="0" borderId="52" xfId="0" applyFont="1" applyBorder="1" applyAlignment="1">
      <alignment/>
    </xf>
    <xf numFmtId="0" fontId="34" fillId="0" borderId="24" xfId="0" applyFont="1" applyBorder="1" applyAlignment="1">
      <alignment/>
    </xf>
    <xf numFmtId="0" fontId="31" fillId="8" borderId="53" xfId="0" applyFont="1" applyFill="1" applyBorder="1" applyAlignment="1">
      <alignment/>
    </xf>
    <xf numFmtId="0" fontId="34" fillId="8" borderId="30" xfId="0" applyFont="1" applyFill="1" applyBorder="1" applyAlignment="1">
      <alignment/>
    </xf>
    <xf numFmtId="0" fontId="37" fillId="8" borderId="30" xfId="0" applyFont="1" applyFill="1" applyBorder="1" applyAlignment="1">
      <alignment/>
    </xf>
    <xf numFmtId="0" fontId="37" fillId="35" borderId="54" xfId="0" applyFont="1" applyFill="1" applyBorder="1" applyAlignment="1">
      <alignment vertical="center"/>
    </xf>
    <xf numFmtId="0" fontId="37" fillId="35" borderId="55" xfId="0" applyFont="1" applyFill="1" applyBorder="1" applyAlignment="1">
      <alignment vertical="center"/>
    </xf>
    <xf numFmtId="0" fontId="37" fillId="35" borderId="55" xfId="0" applyFont="1" applyFill="1" applyBorder="1" applyAlignment="1">
      <alignment/>
    </xf>
    <xf numFmtId="0" fontId="81" fillId="36" borderId="11" xfId="0" applyFont="1" applyFill="1" applyBorder="1" applyAlignment="1">
      <alignment/>
    </xf>
    <xf numFmtId="0" fontId="57" fillId="27" borderId="56" xfId="42" applyBorder="1" applyAlignment="1">
      <alignment horizontal="center" vertical="center"/>
    </xf>
    <xf numFmtId="0" fontId="57" fillId="27" borderId="57" xfId="42" applyBorder="1" applyAlignment="1">
      <alignment/>
    </xf>
    <xf numFmtId="0" fontId="57" fillId="27" borderId="58" xfId="42" applyBorder="1" applyAlignment="1">
      <alignment/>
    </xf>
    <xf numFmtId="0" fontId="57" fillId="27" borderId="59" xfId="42" applyBorder="1" applyAlignment="1">
      <alignment horizontal="center" vertical="center"/>
    </xf>
    <xf numFmtId="0" fontId="57" fillId="27" borderId="0" xfId="42" applyBorder="1" applyAlignment="1">
      <alignment/>
    </xf>
    <xf numFmtId="0" fontId="57" fillId="27" borderId="60" xfId="42" applyBorder="1" applyAlignment="1">
      <alignment/>
    </xf>
    <xf numFmtId="0" fontId="57" fillId="27" borderId="59" xfId="42" applyBorder="1" applyAlignment="1">
      <alignment/>
    </xf>
    <xf numFmtId="0" fontId="87" fillId="27" borderId="59" xfId="42" applyFont="1" applyBorder="1" applyAlignment="1">
      <alignment horizontal="center"/>
    </xf>
    <xf numFmtId="0" fontId="87" fillId="27" borderId="0" xfId="42" applyFont="1" applyBorder="1" applyAlignment="1">
      <alignment horizontal="center"/>
    </xf>
    <xf numFmtId="0" fontId="87" fillId="27" borderId="60" xfId="42" applyFont="1" applyBorder="1" applyAlignment="1">
      <alignment horizontal="center"/>
    </xf>
    <xf numFmtId="0" fontId="87" fillId="27" borderId="59" xfId="42" applyFont="1" applyBorder="1" applyAlignment="1">
      <alignment/>
    </xf>
    <xf numFmtId="0" fontId="87" fillId="27" borderId="0" xfId="42" applyFont="1" applyBorder="1" applyAlignment="1">
      <alignment/>
    </xf>
    <xf numFmtId="0" fontId="87" fillId="27" borderId="60" xfId="42" applyFont="1" applyBorder="1" applyAlignment="1">
      <alignment/>
    </xf>
    <xf numFmtId="0" fontId="87" fillId="27" borderId="59" xfId="42" applyFont="1" applyBorder="1" applyAlignment="1">
      <alignment horizontal="left"/>
    </xf>
    <xf numFmtId="0" fontId="87" fillId="27" borderId="0" xfId="42" applyFont="1" applyBorder="1" applyAlignment="1">
      <alignment horizontal="left"/>
    </xf>
    <xf numFmtId="0" fontId="87" fillId="27" borderId="60" xfId="42" applyFont="1" applyBorder="1" applyAlignment="1">
      <alignment horizontal="left"/>
    </xf>
    <xf numFmtId="0" fontId="87" fillId="27" borderId="61" xfId="42" applyFont="1" applyBorder="1" applyAlignment="1">
      <alignment/>
    </xf>
    <xf numFmtId="0" fontId="87" fillId="27" borderId="62" xfId="42" applyFont="1" applyBorder="1" applyAlignment="1">
      <alignment/>
    </xf>
    <xf numFmtId="0" fontId="87" fillId="27" borderId="63" xfId="42" applyFont="1" applyBorder="1" applyAlignment="1">
      <alignment/>
    </xf>
    <xf numFmtId="3" fontId="31" fillId="34" borderId="34" xfId="0" applyNumberFormat="1" applyFont="1" applyFill="1" applyBorder="1" applyAlignment="1">
      <alignment/>
    </xf>
    <xf numFmtId="3" fontId="31" fillId="34" borderId="35" xfId="0" applyNumberFormat="1" applyFont="1" applyFill="1" applyBorder="1" applyAlignment="1">
      <alignment/>
    </xf>
    <xf numFmtId="3" fontId="31" fillId="34" borderId="36" xfId="0" applyNumberFormat="1" applyFont="1" applyFill="1" applyBorder="1" applyAlignment="1">
      <alignment/>
    </xf>
    <xf numFmtId="0" fontId="0" fillId="0" borderId="64" xfId="0" applyFont="1" applyBorder="1" applyAlignment="1">
      <alignment/>
    </xf>
    <xf numFmtId="3" fontId="88" fillId="0" borderId="65" xfId="50" applyNumberFormat="1" applyFont="1" applyBorder="1" applyAlignment="1" applyProtection="1">
      <alignment/>
      <protection/>
    </xf>
    <xf numFmtId="3" fontId="88" fillId="0" borderId="66" xfId="50" applyNumberFormat="1" applyFont="1" applyBorder="1" applyAlignment="1" applyProtection="1">
      <alignment/>
      <protection/>
    </xf>
    <xf numFmtId="3" fontId="88" fillId="0" borderId="67" xfId="50" applyNumberFormat="1" applyFont="1" applyBorder="1" applyAlignment="1" applyProtection="1">
      <alignment/>
      <protection/>
    </xf>
    <xf numFmtId="0" fontId="88" fillId="0" borderId="67" xfId="0" applyFont="1" applyBorder="1" applyAlignment="1" applyProtection="1">
      <alignment/>
      <protection/>
    </xf>
    <xf numFmtId="0" fontId="89" fillId="0" borderId="64" xfId="0" applyFont="1" applyBorder="1" applyAlignment="1">
      <alignment/>
    </xf>
    <xf numFmtId="4" fontId="34" fillId="0" borderId="51" xfId="0" applyNumberFormat="1" applyFont="1" applyBorder="1" applyAlignment="1">
      <alignment/>
    </xf>
    <xf numFmtId="3" fontId="34" fillId="0" borderId="51" xfId="0" applyNumberFormat="1" applyFont="1" applyBorder="1" applyAlignment="1">
      <alignment/>
    </xf>
    <xf numFmtId="4" fontId="34" fillId="0" borderId="68" xfId="0" applyNumberFormat="1" applyFont="1" applyBorder="1" applyAlignment="1">
      <alignment/>
    </xf>
    <xf numFmtId="4" fontId="37" fillId="8" borderId="51" xfId="0" applyNumberFormat="1" applyFont="1" applyFill="1" applyBorder="1" applyAlignment="1">
      <alignment/>
    </xf>
    <xf numFmtId="4" fontId="37" fillId="35" borderId="69" xfId="0" applyNumberFormat="1" applyFont="1" applyFill="1" applyBorder="1" applyAlignment="1">
      <alignment/>
    </xf>
    <xf numFmtId="211" fontId="65" fillId="0" borderId="0" xfId="54" applyNumberFormat="1">
      <alignment/>
      <protection/>
    </xf>
    <xf numFmtId="211" fontId="20" fillId="33" borderId="26" xfId="54" applyNumberFormat="1" applyFont="1" applyFill="1" applyBorder="1" applyAlignment="1" applyProtection="1">
      <alignment horizontal="right" vertical="top" wrapText="1"/>
      <protection locked="0"/>
    </xf>
    <xf numFmtId="211" fontId="20" fillId="33" borderId="37" xfId="54" applyNumberFormat="1" applyFont="1" applyFill="1" applyBorder="1" applyAlignment="1" applyProtection="1">
      <alignment horizontal="right" vertical="top" wrapText="1"/>
      <protection locked="0"/>
    </xf>
    <xf numFmtId="211" fontId="20" fillId="33" borderId="25" xfId="54" applyNumberFormat="1" applyFont="1" applyFill="1" applyBorder="1" applyAlignment="1" applyProtection="1">
      <alignment horizontal="right" vertical="top" wrapText="1"/>
      <protection locked="0"/>
    </xf>
    <xf numFmtId="211" fontId="20" fillId="33" borderId="24" xfId="54" applyNumberFormat="1" applyFont="1" applyFill="1" applyBorder="1" applyAlignment="1" applyProtection="1">
      <alignment horizontal="right" vertical="top" wrapText="1"/>
      <protection locked="0"/>
    </xf>
    <xf numFmtId="211" fontId="20" fillId="33" borderId="26" xfId="54" applyNumberFormat="1" applyFont="1" applyFill="1" applyBorder="1" applyAlignment="1" applyProtection="1">
      <alignment horizontal="right" vertical="top" wrapText="1"/>
      <protection locked="0"/>
    </xf>
    <xf numFmtId="211" fontId="20" fillId="33" borderId="25" xfId="54" applyNumberFormat="1" applyFont="1" applyFill="1" applyBorder="1" applyAlignment="1" applyProtection="1">
      <alignment horizontal="right" vertical="top" wrapText="1"/>
      <protection locked="0"/>
    </xf>
    <xf numFmtId="211" fontId="30" fillId="37" borderId="10" xfId="54" applyNumberFormat="1" applyFont="1" applyFill="1" applyBorder="1" applyAlignment="1">
      <alignment horizontal="right"/>
      <protection/>
    </xf>
    <xf numFmtId="211" fontId="20" fillId="33" borderId="24" xfId="54" applyNumberFormat="1" applyFont="1" applyFill="1" applyBorder="1" applyAlignment="1" applyProtection="1">
      <alignment horizontal="right" vertical="top" wrapText="1"/>
      <protection locked="0"/>
    </xf>
    <xf numFmtId="211" fontId="20" fillId="33" borderId="26" xfId="54" applyNumberFormat="1" applyFont="1" applyFill="1" applyBorder="1" applyAlignment="1" applyProtection="1">
      <alignment horizontal="right" vertical="top" wrapText="1"/>
      <protection locked="0"/>
    </xf>
    <xf numFmtId="211" fontId="20" fillId="33" borderId="25" xfId="54" applyNumberFormat="1" applyFont="1" applyFill="1" applyBorder="1" applyAlignment="1" applyProtection="1">
      <alignment horizontal="right" wrapText="1"/>
      <protection locked="0"/>
    </xf>
    <xf numFmtId="4" fontId="0" fillId="0" borderId="0" xfId="0" applyNumberFormat="1" applyAlignment="1">
      <alignment/>
    </xf>
    <xf numFmtId="4" fontId="37" fillId="8" borderId="70" xfId="0" applyNumberFormat="1" applyFont="1" applyFill="1" applyBorder="1" applyAlignment="1">
      <alignment/>
    </xf>
    <xf numFmtId="0" fontId="48" fillId="0" borderId="0" xfId="0" applyFont="1" applyAlignment="1">
      <alignment/>
    </xf>
    <xf numFmtId="4" fontId="49" fillId="0" borderId="0" xfId="0" applyNumberFormat="1" applyFont="1" applyAlignment="1">
      <alignment/>
    </xf>
    <xf numFmtId="4" fontId="48" fillId="0" borderId="0" xfId="0" applyNumberFormat="1" applyFont="1" applyAlignment="1">
      <alignment/>
    </xf>
    <xf numFmtId="0" fontId="87" fillId="27" borderId="59" xfId="42" applyFont="1" applyBorder="1" applyAlignment="1">
      <alignment horizontal="center"/>
    </xf>
    <xf numFmtId="0" fontId="87" fillId="27" borderId="0" xfId="42" applyFont="1" applyBorder="1" applyAlignment="1">
      <alignment horizontal="center"/>
    </xf>
    <xf numFmtId="0" fontId="87" fillId="27" borderId="60" xfId="42" applyFont="1" applyBorder="1" applyAlignment="1">
      <alignment horizontal="center"/>
    </xf>
    <xf numFmtId="0" fontId="87" fillId="27" borderId="59" xfId="42" applyFont="1" applyBorder="1" applyAlignment="1">
      <alignment horizontal="left"/>
    </xf>
    <xf numFmtId="0" fontId="87" fillId="27" borderId="0" xfId="42" applyFont="1" applyBorder="1" applyAlignment="1">
      <alignment horizontal="left"/>
    </xf>
    <xf numFmtId="0" fontId="87" fillId="27" borderId="60" xfId="42" applyFont="1" applyBorder="1" applyAlignment="1">
      <alignment horizontal="left"/>
    </xf>
    <xf numFmtId="0" fontId="37" fillId="41" borderId="14" xfId="0" applyFont="1" applyFill="1" applyBorder="1" applyAlignment="1" applyProtection="1">
      <alignment horizontal="justify" vertical="top" wrapText="1"/>
      <protection/>
    </xf>
    <xf numFmtId="0" fontId="32" fillId="41" borderId="0" xfId="0" applyFont="1" applyFill="1" applyBorder="1" applyAlignment="1" applyProtection="1">
      <alignment horizontal="justify" vertical="top" wrapText="1"/>
      <protection/>
    </xf>
    <xf numFmtId="0" fontId="32" fillId="41" borderId="15" xfId="0" applyFont="1" applyFill="1" applyBorder="1" applyAlignment="1" applyProtection="1">
      <alignment horizontal="justify" vertical="top" wrapText="1"/>
      <protection/>
    </xf>
    <xf numFmtId="0" fontId="37" fillId="41" borderId="43" xfId="0" applyFont="1" applyFill="1" applyBorder="1" applyAlignment="1" applyProtection="1">
      <alignment horizontal="justify" vertical="top" wrapText="1"/>
      <protection/>
    </xf>
    <xf numFmtId="0" fontId="32" fillId="41" borderId="46" xfId="0" applyFont="1" applyFill="1" applyBorder="1" applyAlignment="1" applyProtection="1">
      <alignment horizontal="justify" vertical="top" wrapText="1"/>
      <protection/>
    </xf>
    <xf numFmtId="0" fontId="32" fillId="41" borderId="47" xfId="0" applyFont="1" applyFill="1" applyBorder="1" applyAlignment="1" applyProtection="1">
      <alignment horizontal="justify" vertical="top" wrapText="1"/>
      <protection/>
    </xf>
    <xf numFmtId="0" fontId="31" fillId="35" borderId="10" xfId="0" applyFont="1" applyFill="1" applyBorder="1" applyAlignment="1" applyProtection="1">
      <alignment horizontal="center" vertical="center" wrapText="1"/>
      <protection/>
    </xf>
    <xf numFmtId="0" fontId="31" fillId="38" borderId="10" xfId="0" applyFont="1" applyFill="1" applyBorder="1" applyAlignment="1" applyProtection="1">
      <alignment horizontal="center" vertical="top"/>
      <protection/>
    </xf>
    <xf numFmtId="0" fontId="32" fillId="35" borderId="10" xfId="0" applyFont="1" applyFill="1" applyBorder="1" applyAlignment="1" applyProtection="1">
      <alignment/>
      <protection/>
    </xf>
    <xf numFmtId="0" fontId="31" fillId="38" borderId="10" xfId="0" applyFont="1" applyFill="1" applyBorder="1" applyAlignment="1" applyProtection="1">
      <alignment horizontal="center" vertical="top" wrapText="1"/>
      <protection/>
    </xf>
    <xf numFmtId="0" fontId="31" fillId="42" borderId="10" xfId="0" applyFont="1" applyFill="1" applyBorder="1" applyAlignment="1" applyProtection="1">
      <alignment horizontal="center" vertical="center"/>
      <protection/>
    </xf>
    <xf numFmtId="0" fontId="31" fillId="38" borderId="10" xfId="0" applyFont="1" applyFill="1" applyBorder="1" applyAlignment="1" applyProtection="1">
      <alignment horizontal="center" vertical="center"/>
      <protection/>
    </xf>
    <xf numFmtId="0" fontId="31" fillId="35" borderId="10" xfId="0" applyFont="1" applyFill="1" applyBorder="1" applyAlignment="1" applyProtection="1">
      <alignment horizontal="center" vertical="top" wrapText="1"/>
      <protection/>
    </xf>
    <xf numFmtId="0" fontId="31" fillId="42" borderId="24" xfId="0" applyFont="1" applyFill="1" applyBorder="1" applyAlignment="1" applyProtection="1">
      <alignment horizontal="center" vertical="center"/>
      <protection/>
    </xf>
    <xf numFmtId="0" fontId="31" fillId="42" borderId="26" xfId="0" applyFont="1" applyFill="1" applyBorder="1" applyAlignment="1" applyProtection="1">
      <alignment horizontal="center" vertical="center"/>
      <protection/>
    </xf>
    <xf numFmtId="0" fontId="31" fillId="35" borderId="24" xfId="0" applyFont="1" applyFill="1" applyBorder="1" applyAlignment="1">
      <alignment horizontal="center" vertical="center"/>
    </xf>
    <xf numFmtId="0" fontId="31" fillId="35" borderId="26" xfId="0" applyFont="1" applyFill="1" applyBorder="1" applyAlignment="1">
      <alignment horizontal="center" vertical="center"/>
    </xf>
    <xf numFmtId="0" fontId="78" fillId="35" borderId="24" xfId="0" applyFont="1" applyFill="1" applyBorder="1" applyAlignment="1">
      <alignment horizontal="center" vertical="center" wrapText="1"/>
    </xf>
    <xf numFmtId="0" fontId="78" fillId="35" borderId="26" xfId="0" applyFont="1" applyFill="1" applyBorder="1" applyAlignment="1">
      <alignment horizontal="center" vertical="center" wrapText="1"/>
    </xf>
    <xf numFmtId="0" fontId="31" fillId="35" borderId="10" xfId="0" applyFont="1" applyFill="1" applyBorder="1" applyAlignment="1">
      <alignment horizontal="center"/>
    </xf>
    <xf numFmtId="0" fontId="31" fillId="35" borderId="10" xfId="0" applyFont="1" applyFill="1" applyBorder="1" applyAlignment="1">
      <alignment horizontal="center" vertical="center" wrapText="1"/>
    </xf>
    <xf numFmtId="0" fontId="31" fillId="0" borderId="25" xfId="55" applyFont="1" applyBorder="1" applyAlignment="1">
      <alignment horizontal="center" vertical="center" wrapText="1"/>
      <protection/>
    </xf>
    <xf numFmtId="0" fontId="78" fillId="0" borderId="25" xfId="54" applyFont="1" applyBorder="1" applyAlignment="1">
      <alignment horizontal="center" vertical="center" wrapText="1"/>
      <protection/>
    </xf>
    <xf numFmtId="0" fontId="42" fillId="41" borderId="14" xfId="0" applyFont="1" applyFill="1" applyBorder="1" applyAlignment="1">
      <alignment horizontal="justify" vertical="top" wrapText="1"/>
    </xf>
    <xf numFmtId="0" fontId="42" fillId="41" borderId="0" xfId="0" applyFont="1" applyFill="1" applyBorder="1" applyAlignment="1">
      <alignment horizontal="justify" vertical="top" wrapText="1"/>
    </xf>
    <xf numFmtId="0" fontId="32" fillId="41" borderId="0" xfId="0" applyFont="1" applyFill="1" applyBorder="1" applyAlignment="1">
      <alignment horizontal="justify" vertical="top" wrapText="1"/>
    </xf>
    <xf numFmtId="0" fontId="32" fillId="41" borderId="15" xfId="0" applyFont="1" applyFill="1" applyBorder="1" applyAlignment="1">
      <alignment horizontal="justify" vertical="top" wrapText="1"/>
    </xf>
    <xf numFmtId="0" fontId="42" fillId="41" borderId="43" xfId="0" applyFont="1" applyFill="1" applyBorder="1" applyAlignment="1">
      <alignment horizontal="justify" vertical="top" wrapText="1"/>
    </xf>
    <xf numFmtId="0" fontId="32" fillId="41" borderId="46" xfId="0" applyFont="1" applyFill="1" applyBorder="1" applyAlignment="1">
      <alignment horizontal="justify" vertical="top" wrapText="1"/>
    </xf>
    <xf numFmtId="0" fontId="32" fillId="41" borderId="47" xfId="0" applyFont="1" applyFill="1" applyBorder="1" applyAlignment="1">
      <alignment horizontal="justify" vertical="top" wrapText="1"/>
    </xf>
    <xf numFmtId="0" fontId="75" fillId="0" borderId="25" xfId="54" applyFont="1" applyBorder="1" applyAlignment="1">
      <alignment horizontal="center" vertical="center" wrapText="1"/>
      <protection/>
    </xf>
    <xf numFmtId="0" fontId="31" fillId="38" borderId="10" xfId="55" applyFont="1" applyFill="1" applyBorder="1" applyAlignment="1">
      <alignment horizontal="center" vertical="center"/>
      <protection/>
    </xf>
    <xf numFmtId="0" fontId="31" fillId="0" borderId="24" xfId="55" applyFont="1" applyBorder="1" applyAlignment="1">
      <alignment horizontal="center" vertical="center"/>
      <protection/>
    </xf>
    <xf numFmtId="0" fontId="31" fillId="0" borderId="25" xfId="55" applyFont="1" applyBorder="1" applyAlignment="1">
      <alignment horizontal="center" vertical="center"/>
      <protection/>
    </xf>
    <xf numFmtId="0" fontId="30" fillId="35" borderId="30" xfId="54" applyFont="1" applyFill="1" applyBorder="1" applyAlignment="1">
      <alignment horizontal="center" shrinkToFit="1"/>
      <protection/>
    </xf>
    <xf numFmtId="0" fontId="30" fillId="35" borderId="30" xfId="54" applyFont="1" applyFill="1" applyBorder="1" applyAlignment="1">
      <alignment horizontal="center"/>
      <protection/>
    </xf>
    <xf numFmtId="0" fontId="30" fillId="35" borderId="10" xfId="54" applyFont="1" applyFill="1" applyBorder="1" applyAlignment="1">
      <alignment horizontal="center" vertical="center" wrapText="1"/>
      <protection/>
    </xf>
    <xf numFmtId="0" fontId="30" fillId="35" borderId="10" xfId="54" applyFont="1" applyFill="1" applyBorder="1" applyAlignment="1">
      <alignment horizontal="center" shrinkToFit="1"/>
      <protection/>
    </xf>
    <xf numFmtId="0" fontId="30" fillId="35" borderId="10" xfId="54" applyFont="1" applyFill="1" applyBorder="1" applyAlignment="1">
      <alignment horizontal="center"/>
      <protection/>
    </xf>
    <xf numFmtId="0" fontId="32" fillId="33" borderId="34" xfId="0" applyFont="1" applyFill="1" applyBorder="1" applyAlignment="1">
      <alignment horizontal="center" vertical="center" wrapText="1"/>
    </xf>
    <xf numFmtId="0" fontId="31" fillId="35" borderId="10" xfId="0" applyFont="1" applyFill="1" applyBorder="1" applyAlignment="1">
      <alignment horizontal="center" vertical="center"/>
    </xf>
    <xf numFmtId="0" fontId="31" fillId="40" borderId="10" xfId="0" applyFont="1" applyFill="1" applyBorder="1" applyAlignment="1">
      <alignment horizontal="left" vertical="center"/>
    </xf>
    <xf numFmtId="0" fontId="32" fillId="41" borderId="0" xfId="0" applyFont="1" applyFill="1" applyAlignment="1">
      <alignment horizontal="justify" vertical="top" wrapText="1"/>
    </xf>
    <xf numFmtId="0" fontId="31" fillId="40" borderId="10" xfId="0" applyFont="1" applyFill="1" applyBorder="1" applyAlignment="1">
      <alignment horizontal="center"/>
    </xf>
    <xf numFmtId="0" fontId="31" fillId="37" borderId="10" xfId="0" applyFont="1" applyFill="1" applyBorder="1" applyAlignment="1">
      <alignment horizontal="center"/>
    </xf>
    <xf numFmtId="3" fontId="32" fillId="37" borderId="34" xfId="0" applyNumberFormat="1" applyFont="1" applyFill="1" applyBorder="1" applyAlignment="1">
      <alignment horizontal="center"/>
    </xf>
    <xf numFmtId="3" fontId="32" fillId="37" borderId="35" xfId="0" applyNumberFormat="1" applyFont="1" applyFill="1" applyBorder="1" applyAlignment="1">
      <alignment horizontal="center"/>
    </xf>
    <xf numFmtId="3" fontId="32" fillId="37" borderId="36" xfId="0" applyNumberFormat="1" applyFont="1" applyFill="1" applyBorder="1" applyAlignment="1">
      <alignment horizontal="center"/>
    </xf>
    <xf numFmtId="0" fontId="81" fillId="36" borderId="0" xfId="0" applyFont="1" applyFill="1" applyAlignment="1">
      <alignment horizontal="left"/>
    </xf>
    <xf numFmtId="0" fontId="31" fillId="37" borderId="10" xfId="0" applyFont="1" applyFill="1" applyBorder="1" applyAlignment="1">
      <alignment horizontal="center" vertical="center" wrapText="1"/>
    </xf>
    <xf numFmtId="0" fontId="43" fillId="6" borderId="14" xfId="0" applyFont="1" applyFill="1" applyBorder="1" applyAlignment="1">
      <alignment horizontal="left"/>
    </xf>
    <xf numFmtId="0" fontId="43" fillId="6" borderId="0" xfId="0" applyFont="1" applyFill="1" applyBorder="1" applyAlignment="1">
      <alignment horizontal="left"/>
    </xf>
    <xf numFmtId="0" fontId="43" fillId="6" borderId="15" xfId="0" applyFont="1" applyFill="1" applyBorder="1" applyAlignment="1">
      <alignment horizontal="left"/>
    </xf>
    <xf numFmtId="4" fontId="42" fillId="41" borderId="71" xfId="0" applyNumberFormat="1" applyFont="1" applyFill="1" applyBorder="1" applyAlignment="1">
      <alignment horizontal="center"/>
    </xf>
    <xf numFmtId="4" fontId="42" fillId="41" borderId="72" xfId="0" applyNumberFormat="1" applyFont="1" applyFill="1" applyBorder="1" applyAlignment="1">
      <alignment horizontal="center"/>
    </xf>
    <xf numFmtId="4" fontId="42" fillId="41" borderId="73" xfId="0" applyNumberFormat="1" applyFont="1" applyFill="1" applyBorder="1" applyAlignment="1">
      <alignment horizontal="center"/>
    </xf>
    <xf numFmtId="4" fontId="42" fillId="6" borderId="74" xfId="0" applyNumberFormat="1" applyFont="1" applyFill="1" applyBorder="1" applyAlignment="1">
      <alignment horizontal="right"/>
    </xf>
    <xf numFmtId="4" fontId="42" fillId="6" borderId="72" xfId="0" applyNumberFormat="1" applyFont="1" applyFill="1" applyBorder="1" applyAlignment="1">
      <alignment horizontal="right"/>
    </xf>
    <xf numFmtId="4" fontId="43" fillId="4" borderId="75" xfId="0" applyNumberFormat="1" applyFont="1" applyFill="1" applyBorder="1" applyAlignment="1">
      <alignment horizontal="righ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2019300</xdr:colOff>
      <xdr:row>0</xdr:row>
      <xdr:rowOff>123825</xdr:rowOff>
    </xdr:from>
    <xdr:to>
      <xdr:col>1</xdr:col>
      <xdr:colOff>695325</xdr:colOff>
      <xdr:row>5</xdr:row>
      <xdr:rowOff>66675</xdr:rowOff>
    </xdr:to>
    <xdr:pic>
      <xdr:nvPicPr>
        <xdr:cNvPr id="1" name="Imagen 3"/>
        <xdr:cNvPicPr preferRelativeResize="1">
          <a:picLocks noChangeAspect="1"/>
        </xdr:cNvPicPr>
      </xdr:nvPicPr>
      <xdr:blipFill>
        <a:blip r:embed="rId1"/>
        <a:stretch>
          <a:fillRect/>
        </a:stretch>
      </xdr:blipFill>
      <xdr:spPr>
        <a:xfrm>
          <a:off x="2019300" y="123825"/>
          <a:ext cx="199072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D\Datos\Users\brdelarosa\Desktop\para%20trabajar%20memor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67-A"/>
      <sheetName val="Regiones"/>
      <sheetName val="Provincias"/>
      <sheetName val="Establecimientos"/>
      <sheetName val="Mes"/>
      <sheetName val="Digitados"/>
      <sheetName val="Enero"/>
      <sheetName val="Febrero"/>
      <sheetName val="Marzo"/>
      <sheetName val="Abril"/>
      <sheetName val="Mayo"/>
      <sheetName val="Junio"/>
      <sheetName val="Julio"/>
      <sheetName val="Agosto"/>
      <sheetName val="Septiembre"/>
      <sheetName val="Octubre"/>
      <sheetName val="Noviembre"/>
      <sheetName val="Diciembre"/>
      <sheetName val="CONSOLIDADO"/>
      <sheetName val="Ene-Feb-Mar"/>
      <sheetName val="Abr-May-Jun"/>
      <sheetName val="Jul-Ago-Sept"/>
      <sheetName val="Oct-Nov-Dic"/>
      <sheetName val="Codigos Hosp"/>
    </sheetNames>
    <sheetDataSet>
      <sheetData sheetId="7">
        <row r="18">
          <cell r="B18">
            <v>101</v>
          </cell>
          <cell r="D18">
            <v>313</v>
          </cell>
        </row>
        <row r="19">
          <cell r="B19">
            <v>72</v>
          </cell>
          <cell r="D19">
            <v>255</v>
          </cell>
        </row>
        <row r="20">
          <cell r="B20">
            <v>0</v>
          </cell>
          <cell r="D20">
            <v>0</v>
          </cell>
        </row>
        <row r="21">
          <cell r="B21">
            <v>42</v>
          </cell>
          <cell r="D21">
            <v>176</v>
          </cell>
        </row>
      </sheetData>
      <sheetData sheetId="8">
        <row r="18">
          <cell r="B18">
            <v>108</v>
          </cell>
          <cell r="D18">
            <v>339</v>
          </cell>
        </row>
        <row r="19">
          <cell r="B19">
            <v>146</v>
          </cell>
          <cell r="D19">
            <v>397</v>
          </cell>
        </row>
        <row r="20">
          <cell r="B20">
            <v>0</v>
          </cell>
          <cell r="D20">
            <v>0</v>
          </cell>
        </row>
        <row r="21">
          <cell r="B21">
            <v>83</v>
          </cell>
          <cell r="D21">
            <v>304</v>
          </cell>
        </row>
      </sheetData>
      <sheetData sheetId="9">
        <row r="18">
          <cell r="B18">
            <v>87</v>
          </cell>
          <cell r="D18">
            <v>344</v>
          </cell>
        </row>
        <row r="19">
          <cell r="B19">
            <v>97</v>
          </cell>
          <cell r="D19">
            <v>308</v>
          </cell>
        </row>
        <row r="20">
          <cell r="B20">
            <v>0</v>
          </cell>
          <cell r="D20">
            <v>0</v>
          </cell>
        </row>
        <row r="21">
          <cell r="B21">
            <v>84</v>
          </cell>
          <cell r="D21">
            <v>281</v>
          </cell>
        </row>
      </sheetData>
      <sheetData sheetId="10">
        <row r="18">
          <cell r="B18">
            <v>83</v>
          </cell>
          <cell r="D18">
            <v>275</v>
          </cell>
        </row>
        <row r="19">
          <cell r="B19">
            <v>102</v>
          </cell>
          <cell r="D19">
            <v>343</v>
          </cell>
        </row>
        <row r="20">
          <cell r="B20">
            <v>0</v>
          </cell>
          <cell r="D20">
            <v>0</v>
          </cell>
        </row>
        <row r="21">
          <cell r="B21">
            <v>89</v>
          </cell>
          <cell r="D21">
            <v>367</v>
          </cell>
        </row>
      </sheetData>
      <sheetData sheetId="11">
        <row r="18">
          <cell r="B18">
            <v>109</v>
          </cell>
          <cell r="D18">
            <v>330</v>
          </cell>
        </row>
        <row r="19">
          <cell r="B19">
            <v>111</v>
          </cell>
          <cell r="D19">
            <v>350</v>
          </cell>
        </row>
        <row r="20">
          <cell r="B20">
            <v>0</v>
          </cell>
          <cell r="D20">
            <v>0</v>
          </cell>
        </row>
        <row r="21">
          <cell r="B21">
            <v>130</v>
          </cell>
          <cell r="D21">
            <v>386</v>
          </cell>
        </row>
      </sheetData>
      <sheetData sheetId="12">
        <row r="18">
          <cell r="B18">
            <v>88</v>
          </cell>
          <cell r="D18">
            <v>322</v>
          </cell>
        </row>
        <row r="19">
          <cell r="B19">
            <v>98</v>
          </cell>
          <cell r="D19">
            <v>319</v>
          </cell>
        </row>
        <row r="20">
          <cell r="B20">
            <v>0</v>
          </cell>
          <cell r="D20">
            <v>0</v>
          </cell>
        </row>
        <row r="21">
          <cell r="B21">
            <v>80</v>
          </cell>
          <cell r="D21">
            <v>340</v>
          </cell>
        </row>
      </sheetData>
      <sheetData sheetId="13">
        <row r="18">
          <cell r="B18">
            <v>130</v>
          </cell>
          <cell r="D18">
            <v>372</v>
          </cell>
        </row>
        <row r="19">
          <cell r="B19">
            <v>100</v>
          </cell>
          <cell r="D19">
            <v>285</v>
          </cell>
        </row>
        <row r="20">
          <cell r="B20">
            <v>0</v>
          </cell>
          <cell r="D20">
            <v>0</v>
          </cell>
        </row>
        <row r="21">
          <cell r="B21">
            <v>105</v>
          </cell>
          <cell r="D21">
            <v>321</v>
          </cell>
        </row>
      </sheetData>
      <sheetData sheetId="14">
        <row r="18">
          <cell r="B18">
            <v>145</v>
          </cell>
          <cell r="D18">
            <v>400</v>
          </cell>
        </row>
        <row r="19">
          <cell r="B19">
            <v>105</v>
          </cell>
          <cell r="D19">
            <v>230</v>
          </cell>
        </row>
        <row r="20">
          <cell r="B20">
            <v>0</v>
          </cell>
          <cell r="D20">
            <v>0</v>
          </cell>
        </row>
        <row r="21">
          <cell r="B21">
            <v>108</v>
          </cell>
          <cell r="D21">
            <v>394</v>
          </cell>
        </row>
      </sheetData>
      <sheetData sheetId="15">
        <row r="18">
          <cell r="B18">
            <v>85</v>
          </cell>
          <cell r="D18">
            <v>244</v>
          </cell>
        </row>
        <row r="19">
          <cell r="B19">
            <v>77</v>
          </cell>
          <cell r="D19">
            <v>262</v>
          </cell>
        </row>
        <row r="20">
          <cell r="B20">
            <v>0</v>
          </cell>
          <cell r="D20">
            <v>0</v>
          </cell>
        </row>
        <row r="21">
          <cell r="B21">
            <v>62</v>
          </cell>
          <cell r="D21">
            <v>199</v>
          </cell>
        </row>
      </sheetData>
      <sheetData sheetId="16">
        <row r="18">
          <cell r="B18">
            <v>109</v>
          </cell>
          <cell r="D18">
            <v>277</v>
          </cell>
        </row>
        <row r="19">
          <cell r="B19">
            <v>113</v>
          </cell>
          <cell r="D19">
            <v>303</v>
          </cell>
        </row>
        <row r="20">
          <cell r="B20">
            <v>0</v>
          </cell>
          <cell r="D20">
            <v>0</v>
          </cell>
        </row>
        <row r="21">
          <cell r="B21">
            <v>150</v>
          </cell>
          <cell r="D21">
            <v>361</v>
          </cell>
        </row>
      </sheetData>
      <sheetData sheetId="17">
        <row r="18">
          <cell r="D18">
            <v>0</v>
          </cell>
        </row>
        <row r="19">
          <cell r="D19">
            <v>0</v>
          </cell>
        </row>
        <row r="20">
          <cell r="D20">
            <v>0</v>
          </cell>
        </row>
        <row r="21">
          <cell r="D21">
            <v>0</v>
          </cell>
        </row>
      </sheetData>
      <sheetData sheetId="18">
        <row r="18">
          <cell r="D18">
            <v>0</v>
          </cell>
        </row>
        <row r="19">
          <cell r="D19">
            <v>0</v>
          </cell>
        </row>
        <row r="20">
          <cell r="D20">
            <v>0</v>
          </cell>
        </row>
        <row r="21">
          <cell r="D2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47"/>
  <sheetViews>
    <sheetView zoomScalePageLayoutView="0" workbookViewId="0" topLeftCell="A7">
      <selection activeCell="A16" sqref="A16"/>
    </sheetView>
  </sheetViews>
  <sheetFormatPr defaultColWidth="9.140625" defaultRowHeight="12.75"/>
  <cols>
    <col min="1" max="1" width="49.7109375" style="14" customWidth="1"/>
    <col min="2" max="2" width="12.28125" style="14" customWidth="1"/>
    <col min="3" max="3" width="13.8515625" style="14" customWidth="1"/>
    <col min="4" max="4" width="21.140625" style="14" customWidth="1"/>
  </cols>
  <sheetData>
    <row r="1" spans="1:4" ht="13.5" thickBot="1">
      <c r="A1" s="21"/>
      <c r="B1" s="21"/>
      <c r="C1" s="21"/>
      <c r="D1" s="21"/>
    </row>
    <row r="2" spans="1:4" ht="12.75">
      <c r="A2" s="320"/>
      <c r="B2" s="321"/>
      <c r="C2" s="321"/>
      <c r="D2" s="322"/>
    </row>
    <row r="3" spans="1:4" ht="12.75">
      <c r="A3" s="323"/>
      <c r="B3" s="324"/>
      <c r="C3" s="324"/>
      <c r="D3" s="325"/>
    </row>
    <row r="4" spans="1:4" ht="12.75">
      <c r="A4" s="326"/>
      <c r="B4" s="324"/>
      <c r="C4" s="324"/>
      <c r="D4" s="325"/>
    </row>
    <row r="5" spans="1:4" ht="15.75" customHeight="1">
      <c r="A5" s="369" t="s">
        <v>384</v>
      </c>
      <c r="B5" s="370"/>
      <c r="C5" s="370"/>
      <c r="D5" s="371"/>
    </row>
    <row r="6" spans="1:4" ht="18.75" customHeight="1">
      <c r="A6" s="369" t="s">
        <v>367</v>
      </c>
      <c r="B6" s="370"/>
      <c r="C6" s="370"/>
      <c r="D6" s="371"/>
    </row>
    <row r="7" spans="1:4" ht="15.75">
      <c r="A7" s="369" t="s">
        <v>368</v>
      </c>
      <c r="B7" s="370"/>
      <c r="C7" s="370"/>
      <c r="D7" s="371"/>
    </row>
    <row r="8" spans="1:4" ht="15.75">
      <c r="A8" s="327"/>
      <c r="B8" s="328"/>
      <c r="C8" s="328"/>
      <c r="D8" s="329"/>
    </row>
    <row r="9" spans="1:4" ht="15.75">
      <c r="A9" s="369" t="s">
        <v>369</v>
      </c>
      <c r="B9" s="370"/>
      <c r="C9" s="370"/>
      <c r="D9" s="371"/>
    </row>
    <row r="10" spans="1:4" ht="15.75">
      <c r="A10" s="369" t="s">
        <v>204</v>
      </c>
      <c r="B10" s="370"/>
      <c r="C10" s="370"/>
      <c r="D10" s="371"/>
    </row>
    <row r="11" spans="1:4" ht="15.75">
      <c r="A11" s="330"/>
      <c r="B11" s="331"/>
      <c r="C11" s="331"/>
      <c r="D11" s="332"/>
    </row>
    <row r="12" spans="1:4" ht="15.75">
      <c r="A12" s="372" t="s">
        <v>236</v>
      </c>
      <c r="B12" s="373"/>
      <c r="C12" s="373"/>
      <c r="D12" s="374"/>
    </row>
    <row r="13" spans="1:4" ht="15.75">
      <c r="A13" s="372"/>
      <c r="B13" s="373"/>
      <c r="C13" s="373"/>
      <c r="D13" s="374"/>
    </row>
    <row r="14" spans="1:4" ht="15.75">
      <c r="A14" s="372" t="s">
        <v>382</v>
      </c>
      <c r="B14" s="373"/>
      <c r="C14" s="373"/>
      <c r="D14" s="374"/>
    </row>
    <row r="15" spans="1:4" ht="15.75">
      <c r="A15" s="372" t="s">
        <v>383</v>
      </c>
      <c r="B15" s="373"/>
      <c r="C15" s="373"/>
      <c r="D15" s="374"/>
    </row>
    <row r="16" spans="1:4" ht="15.75">
      <c r="A16" s="333" t="s">
        <v>237</v>
      </c>
      <c r="B16" s="334"/>
      <c r="C16" s="334"/>
      <c r="D16" s="335"/>
    </row>
    <row r="17" spans="1:4" ht="16.5" customHeight="1" thickBot="1">
      <c r="A17" s="336" t="s">
        <v>203</v>
      </c>
      <c r="B17" s="337"/>
      <c r="C17" s="337"/>
      <c r="D17" s="338"/>
    </row>
    <row r="18" spans="1:4" ht="12.75">
      <c r="A18" s="15" t="s">
        <v>38</v>
      </c>
      <c r="B18" s="22"/>
      <c r="C18" s="22"/>
      <c r="D18" s="22"/>
    </row>
    <row r="19" spans="1:4" ht="21.75" customHeight="1">
      <c r="A19" s="29" t="s">
        <v>233</v>
      </c>
      <c r="B19" s="30" t="s">
        <v>212</v>
      </c>
      <c r="C19" s="30" t="s">
        <v>76</v>
      </c>
      <c r="D19" s="29" t="s">
        <v>0</v>
      </c>
    </row>
    <row r="20" spans="1:4" ht="12.75">
      <c r="A20" s="24" t="s">
        <v>2</v>
      </c>
      <c r="B20" s="25">
        <v>0</v>
      </c>
      <c r="C20" s="25">
        <v>0</v>
      </c>
      <c r="D20" s="25">
        <f>SUM(B20:C20)</f>
        <v>0</v>
      </c>
    </row>
    <row r="21" spans="1:4" ht="12.75">
      <c r="A21" s="24" t="s">
        <v>3</v>
      </c>
      <c r="B21" s="25">
        <v>591</v>
      </c>
      <c r="C21" s="25">
        <v>14922</v>
      </c>
      <c r="D21" s="25">
        <f>SUM(B21:C21)</f>
        <v>15513</v>
      </c>
    </row>
    <row r="22" spans="1:4" ht="12.75">
      <c r="A22" s="24" t="s">
        <v>4</v>
      </c>
      <c r="B22" s="25">
        <v>1536</v>
      </c>
      <c r="C22" s="25">
        <v>11030</v>
      </c>
      <c r="D22" s="25">
        <f aca="true" t="shared" si="0" ref="D22:D41">SUM(B22:C22)</f>
        <v>12566</v>
      </c>
    </row>
    <row r="23" spans="1:4" ht="12.75">
      <c r="A23" s="24" t="s">
        <v>5</v>
      </c>
      <c r="B23" s="25">
        <v>491</v>
      </c>
      <c r="C23" s="25">
        <v>7390</v>
      </c>
      <c r="D23" s="25">
        <f t="shared" si="0"/>
        <v>7881</v>
      </c>
    </row>
    <row r="24" spans="1:4" ht="12.75">
      <c r="A24" s="24" t="s">
        <v>16</v>
      </c>
      <c r="B24" s="25">
        <v>1107</v>
      </c>
      <c r="C24" s="25">
        <v>8117</v>
      </c>
      <c r="D24" s="25">
        <f t="shared" si="0"/>
        <v>9224</v>
      </c>
    </row>
    <row r="25" spans="1:4" ht="12.75">
      <c r="A25" s="24" t="s">
        <v>6</v>
      </c>
      <c r="B25" s="25">
        <v>1205</v>
      </c>
      <c r="C25" s="25">
        <v>2560</v>
      </c>
      <c r="D25" s="25">
        <f t="shared" si="0"/>
        <v>3765</v>
      </c>
    </row>
    <row r="26" spans="1:4" ht="12.75">
      <c r="A26" s="24" t="s">
        <v>34</v>
      </c>
      <c r="B26" s="25">
        <v>1080</v>
      </c>
      <c r="C26" s="25">
        <v>2549</v>
      </c>
      <c r="D26" s="25">
        <f t="shared" si="0"/>
        <v>3629</v>
      </c>
    </row>
    <row r="27" spans="1:4" ht="12.75">
      <c r="A27" s="24" t="s">
        <v>10</v>
      </c>
      <c r="B27" s="25">
        <v>907</v>
      </c>
      <c r="C27" s="25">
        <v>962</v>
      </c>
      <c r="D27" s="25">
        <f t="shared" si="0"/>
        <v>1869</v>
      </c>
    </row>
    <row r="28" spans="1:4" ht="12.75">
      <c r="A28" s="24" t="s">
        <v>9</v>
      </c>
      <c r="B28" s="25">
        <v>592</v>
      </c>
      <c r="C28" s="25">
        <v>2841</v>
      </c>
      <c r="D28" s="25">
        <f t="shared" si="0"/>
        <v>3433</v>
      </c>
    </row>
    <row r="29" spans="1:4" ht="12.75">
      <c r="A29" s="24" t="s">
        <v>39</v>
      </c>
      <c r="B29" s="25">
        <v>561</v>
      </c>
      <c r="C29" s="25">
        <v>704</v>
      </c>
      <c r="D29" s="25">
        <f t="shared" si="0"/>
        <v>1265</v>
      </c>
    </row>
    <row r="30" spans="1:4" ht="12.75">
      <c r="A30" s="24" t="s">
        <v>75</v>
      </c>
      <c r="B30" s="25">
        <v>1704</v>
      </c>
      <c r="C30" s="25">
        <v>5147</v>
      </c>
      <c r="D30" s="25">
        <f t="shared" si="0"/>
        <v>6851</v>
      </c>
    </row>
    <row r="31" spans="1:4" ht="12.75">
      <c r="A31" s="24" t="s">
        <v>40</v>
      </c>
      <c r="B31" s="25">
        <v>233</v>
      </c>
      <c r="C31" s="25">
        <v>1418</v>
      </c>
      <c r="D31" s="25">
        <f t="shared" si="0"/>
        <v>1651</v>
      </c>
    </row>
    <row r="32" spans="1:4" ht="12.75">
      <c r="A32" s="24" t="s">
        <v>41</v>
      </c>
      <c r="B32" s="25">
        <v>0</v>
      </c>
      <c r="C32" s="25">
        <v>0</v>
      </c>
      <c r="D32" s="25">
        <f t="shared" si="0"/>
        <v>0</v>
      </c>
    </row>
    <row r="33" spans="1:4" ht="12.75">
      <c r="A33" s="24" t="s">
        <v>42</v>
      </c>
      <c r="B33" s="25">
        <v>194</v>
      </c>
      <c r="C33" s="25">
        <v>634</v>
      </c>
      <c r="D33" s="25">
        <f t="shared" si="0"/>
        <v>828</v>
      </c>
    </row>
    <row r="34" spans="1:4" ht="12.75">
      <c r="A34" s="24" t="s">
        <v>43</v>
      </c>
      <c r="B34" s="25">
        <v>1263</v>
      </c>
      <c r="C34" s="25">
        <v>1415</v>
      </c>
      <c r="D34" s="25">
        <f t="shared" si="0"/>
        <v>2678</v>
      </c>
    </row>
    <row r="35" spans="1:4" ht="12.75">
      <c r="A35" s="24" t="s">
        <v>15</v>
      </c>
      <c r="B35" s="25">
        <v>1282</v>
      </c>
      <c r="C35" s="25">
        <v>3272</v>
      </c>
      <c r="D35" s="25">
        <f t="shared" si="0"/>
        <v>4554</v>
      </c>
    </row>
    <row r="36" spans="1:4" ht="12.75">
      <c r="A36" s="24" t="s">
        <v>7</v>
      </c>
      <c r="B36" s="25">
        <v>1954</v>
      </c>
      <c r="C36" s="25">
        <v>2822</v>
      </c>
      <c r="D36" s="25">
        <f t="shared" si="0"/>
        <v>4776</v>
      </c>
    </row>
    <row r="37" spans="1:4" ht="12.75">
      <c r="A37" s="24" t="s">
        <v>44</v>
      </c>
      <c r="B37" s="25">
        <v>2519</v>
      </c>
      <c r="C37" s="25">
        <v>1290</v>
      </c>
      <c r="D37" s="25">
        <f t="shared" si="0"/>
        <v>3809</v>
      </c>
    </row>
    <row r="38" spans="1:4" ht="12.75">
      <c r="A38" s="24" t="s">
        <v>45</v>
      </c>
      <c r="B38" s="25">
        <v>673</v>
      </c>
      <c r="C38" s="25">
        <v>2288</v>
      </c>
      <c r="D38" s="25">
        <f t="shared" si="0"/>
        <v>2961</v>
      </c>
    </row>
    <row r="39" spans="1:4" ht="12.75">
      <c r="A39" s="24" t="s">
        <v>46</v>
      </c>
      <c r="B39" s="25">
        <v>1567</v>
      </c>
      <c r="C39" s="25">
        <v>2382</v>
      </c>
      <c r="D39" s="25">
        <f t="shared" si="0"/>
        <v>3949</v>
      </c>
    </row>
    <row r="40" spans="1:4" ht="12.75">
      <c r="A40" s="24" t="s">
        <v>47</v>
      </c>
      <c r="B40" s="25">
        <v>1053</v>
      </c>
      <c r="C40" s="25">
        <v>607</v>
      </c>
      <c r="D40" s="25">
        <f t="shared" si="0"/>
        <v>1660</v>
      </c>
    </row>
    <row r="41" spans="1:4" ht="12.75">
      <c r="A41" s="24" t="s">
        <v>48</v>
      </c>
      <c r="B41" s="26">
        <v>9451</v>
      </c>
      <c r="C41" s="26">
        <v>22131</v>
      </c>
      <c r="D41" s="25">
        <f t="shared" si="0"/>
        <v>31582</v>
      </c>
    </row>
    <row r="42" spans="1:4" ht="12.75">
      <c r="A42" s="16" t="s">
        <v>49</v>
      </c>
      <c r="B42" s="17">
        <f>SUM(B20:B41)</f>
        <v>29963</v>
      </c>
      <c r="C42" s="17">
        <f>SUM(C20:C41)</f>
        <v>94481</v>
      </c>
      <c r="D42" s="17">
        <f>SUM(D20:D41)</f>
        <v>124444</v>
      </c>
    </row>
    <row r="43" spans="1:4" ht="12.75">
      <c r="A43" s="18" t="s">
        <v>8</v>
      </c>
      <c r="B43" s="339"/>
      <c r="C43" s="340"/>
      <c r="D43" s="341">
        <v>82859</v>
      </c>
    </row>
    <row r="44" spans="1:4" ht="12.75">
      <c r="A44" s="19" t="s">
        <v>21</v>
      </c>
      <c r="B44" s="20">
        <f>+B43+B42</f>
        <v>29963</v>
      </c>
      <c r="C44" s="20">
        <f>+C43+C42</f>
        <v>94481</v>
      </c>
      <c r="D44" s="20">
        <f>+D43+D42</f>
        <v>207303</v>
      </c>
    </row>
    <row r="45" spans="1:4" ht="15.75">
      <c r="A45" s="27"/>
      <c r="B45" s="27"/>
      <c r="C45" s="27"/>
      <c r="D45" s="27"/>
    </row>
    <row r="46" ht="12.75">
      <c r="A46" s="28"/>
    </row>
    <row r="47" ht="12.75">
      <c r="A47" s="28"/>
    </row>
  </sheetData>
  <sheetProtection/>
  <mergeCells count="9">
    <mergeCell ref="A5:D5"/>
    <mergeCell ref="A7:D7"/>
    <mergeCell ref="A6:D6"/>
    <mergeCell ref="A14:D14"/>
    <mergeCell ref="A15:D15"/>
    <mergeCell ref="A10:D10"/>
    <mergeCell ref="A9:D9"/>
    <mergeCell ref="A12:D12"/>
    <mergeCell ref="A13:D13"/>
  </mergeCells>
  <printOptions/>
  <pageMargins left="1.21" right="0.15748031496062992" top="0.4" bottom="0.35433070866141736" header="0.38" footer="0.31496062992125984"/>
  <pageSetup horizontalDpi="600" verticalDpi="600" orientation="portrait" r:id="rId2"/>
  <headerFooter alignWithMargins="0">
    <oddFooter>&amp;R&amp;"Times New Roman,Normal"&amp;9Form. Nivel Especializado</oddFooter>
  </headerFooter>
  <drawing r:id="rId1"/>
</worksheet>
</file>

<file path=xl/worksheets/sheet10.xml><?xml version="1.0" encoding="utf-8"?>
<worksheet xmlns="http://schemas.openxmlformats.org/spreadsheetml/2006/main" xmlns:r="http://schemas.openxmlformats.org/officeDocument/2006/relationships">
  <dimension ref="A1:D26"/>
  <sheetViews>
    <sheetView zoomScalePageLayoutView="0" workbookViewId="0" topLeftCell="A1">
      <selection activeCell="C18" sqref="C18"/>
    </sheetView>
  </sheetViews>
  <sheetFormatPr defaultColWidth="9.140625" defaultRowHeight="12.75"/>
  <cols>
    <col min="1" max="1" width="36.7109375" style="14" customWidth="1"/>
    <col min="2" max="2" width="13.7109375" style="14" customWidth="1"/>
    <col min="3" max="3" width="16.28125" style="14" customWidth="1"/>
    <col min="4" max="4" width="12.8515625" style="14" customWidth="1"/>
    <col min="5" max="5" width="11.8515625" style="0" customWidth="1"/>
    <col min="6" max="6" width="17.7109375" style="0" customWidth="1"/>
  </cols>
  <sheetData>
    <row r="1" spans="1:4" ht="15">
      <c r="A1" s="423" t="s">
        <v>209</v>
      </c>
      <c r="B1" s="423"/>
      <c r="C1" s="423"/>
      <c r="D1" s="423"/>
    </row>
    <row r="2" spans="1:4" ht="28.5" customHeight="1">
      <c r="A2" s="238" t="s">
        <v>100</v>
      </c>
      <c r="B2" s="238" t="s">
        <v>71</v>
      </c>
      <c r="C2" s="238" t="s">
        <v>17</v>
      </c>
      <c r="D2" s="238" t="s">
        <v>0</v>
      </c>
    </row>
    <row r="3" spans="1:4" ht="12.75">
      <c r="A3" s="24" t="s">
        <v>101</v>
      </c>
      <c r="B3" s="25">
        <v>0</v>
      </c>
      <c r="C3" s="25">
        <v>0</v>
      </c>
      <c r="D3" s="25">
        <f>SUM(B3:B3)</f>
        <v>0</v>
      </c>
    </row>
    <row r="4" spans="1:4" ht="12.75">
      <c r="A4" s="262" t="s">
        <v>92</v>
      </c>
      <c r="B4" s="25">
        <v>0</v>
      </c>
      <c r="C4" s="25">
        <v>0</v>
      </c>
      <c r="D4" s="25">
        <f>SUM(B4:B4)</f>
        <v>0</v>
      </c>
    </row>
    <row r="5" spans="1:4" ht="12.75">
      <c r="A5" s="263" t="s">
        <v>49</v>
      </c>
      <c r="B5" s="264">
        <f>SUM(B3:B4)</f>
        <v>0</v>
      </c>
      <c r="C5" s="264">
        <f>SUM(C3:C4)</f>
        <v>0</v>
      </c>
      <c r="D5" s="264">
        <f>SUM(D3:D4)</f>
        <v>0</v>
      </c>
    </row>
    <row r="6" spans="1:4" ht="12.75">
      <c r="A6" s="24" t="s">
        <v>8</v>
      </c>
      <c r="B6" s="61">
        <v>712</v>
      </c>
      <c r="C6" s="61">
        <v>0</v>
      </c>
      <c r="D6" s="61">
        <f aca="true" t="shared" si="0" ref="D6:D26">SUM(B6:B6)</f>
        <v>712</v>
      </c>
    </row>
    <row r="7" spans="1:4" ht="12.75">
      <c r="A7" s="24" t="s">
        <v>1</v>
      </c>
      <c r="B7" s="61">
        <v>155</v>
      </c>
      <c r="C7" s="61">
        <v>0</v>
      </c>
      <c r="D7" s="61">
        <f t="shared" si="0"/>
        <v>155</v>
      </c>
    </row>
    <row r="8" spans="1:4" ht="12.75">
      <c r="A8" s="24" t="s">
        <v>102</v>
      </c>
      <c r="B8" s="61">
        <v>1262</v>
      </c>
      <c r="C8" s="61">
        <v>0</v>
      </c>
      <c r="D8" s="61">
        <f t="shared" si="0"/>
        <v>1262</v>
      </c>
    </row>
    <row r="9" spans="1:4" ht="12.75">
      <c r="A9" s="24" t="s">
        <v>103</v>
      </c>
      <c r="B9" s="61">
        <v>24</v>
      </c>
      <c r="C9" s="61">
        <v>0</v>
      </c>
      <c r="D9" s="61">
        <f t="shared" si="0"/>
        <v>24</v>
      </c>
    </row>
    <row r="10" spans="1:4" ht="12.75">
      <c r="A10" s="24" t="s">
        <v>104</v>
      </c>
      <c r="B10" s="61">
        <v>9</v>
      </c>
      <c r="C10" s="61">
        <v>0</v>
      </c>
      <c r="D10" s="61">
        <f t="shared" si="0"/>
        <v>9</v>
      </c>
    </row>
    <row r="11" spans="1:4" ht="12.75">
      <c r="A11" s="24" t="s">
        <v>105</v>
      </c>
      <c r="B11" s="61">
        <v>0</v>
      </c>
      <c r="C11" s="61">
        <v>0</v>
      </c>
      <c r="D11" s="61">
        <f t="shared" si="0"/>
        <v>0</v>
      </c>
    </row>
    <row r="12" spans="1:4" ht="12.75">
      <c r="A12" s="24" t="s">
        <v>106</v>
      </c>
      <c r="B12" s="61" t="s">
        <v>379</v>
      </c>
      <c r="C12" s="61">
        <v>0</v>
      </c>
      <c r="D12" s="61">
        <f t="shared" si="0"/>
        <v>0</v>
      </c>
    </row>
    <row r="13" spans="1:4" ht="12.75">
      <c r="A13" s="24" t="s">
        <v>107</v>
      </c>
      <c r="B13" s="61">
        <v>0</v>
      </c>
      <c r="C13" s="61">
        <v>0</v>
      </c>
      <c r="D13" s="61">
        <f t="shared" si="0"/>
        <v>0</v>
      </c>
    </row>
    <row r="14" spans="1:4" ht="12.75">
      <c r="A14" s="24" t="s">
        <v>108</v>
      </c>
      <c r="B14" s="61" t="s">
        <v>379</v>
      </c>
      <c r="C14" s="61">
        <v>0</v>
      </c>
      <c r="D14" s="61">
        <f t="shared" si="0"/>
        <v>0</v>
      </c>
    </row>
    <row r="15" spans="1:4" ht="12.75">
      <c r="A15" s="24" t="s">
        <v>109</v>
      </c>
      <c r="B15" s="61">
        <v>96</v>
      </c>
      <c r="C15" s="61">
        <v>0</v>
      </c>
      <c r="D15" s="61">
        <f t="shared" si="0"/>
        <v>96</v>
      </c>
    </row>
    <row r="16" spans="1:4" ht="12.75">
      <c r="A16" s="24" t="s">
        <v>63</v>
      </c>
      <c r="B16" s="61" t="s">
        <v>379</v>
      </c>
      <c r="C16" s="61">
        <v>0</v>
      </c>
      <c r="D16" s="61">
        <f t="shared" si="0"/>
        <v>0</v>
      </c>
    </row>
    <row r="17" spans="1:4" ht="12.75">
      <c r="A17" s="24" t="s">
        <v>110</v>
      </c>
      <c r="B17" s="61" t="s">
        <v>379</v>
      </c>
      <c r="C17" s="61">
        <v>0</v>
      </c>
      <c r="D17" s="61">
        <f t="shared" si="0"/>
        <v>0</v>
      </c>
    </row>
    <row r="18" spans="1:4" ht="12.75">
      <c r="A18" s="24" t="s">
        <v>111</v>
      </c>
      <c r="B18" s="61" t="s">
        <v>379</v>
      </c>
      <c r="C18" s="61">
        <v>0</v>
      </c>
      <c r="D18" s="61">
        <f t="shared" si="0"/>
        <v>0</v>
      </c>
    </row>
    <row r="19" spans="1:4" ht="12.75">
      <c r="A19" s="24" t="s">
        <v>112</v>
      </c>
      <c r="B19" s="61" t="s">
        <v>379</v>
      </c>
      <c r="C19" s="61">
        <v>0</v>
      </c>
      <c r="D19" s="61">
        <f t="shared" si="0"/>
        <v>0</v>
      </c>
    </row>
    <row r="20" spans="1:4" ht="12.75">
      <c r="A20" s="24" t="s">
        <v>113</v>
      </c>
      <c r="B20" s="61">
        <v>74</v>
      </c>
      <c r="C20" s="61">
        <v>0</v>
      </c>
      <c r="D20" s="61">
        <f t="shared" si="0"/>
        <v>74</v>
      </c>
    </row>
    <row r="21" spans="1:4" ht="12.75">
      <c r="A21" s="24" t="s">
        <v>114</v>
      </c>
      <c r="B21" s="61" t="s">
        <v>379</v>
      </c>
      <c r="C21" s="61">
        <v>0</v>
      </c>
      <c r="D21" s="61">
        <f t="shared" si="0"/>
        <v>0</v>
      </c>
    </row>
    <row r="22" spans="1:4" ht="12.75">
      <c r="A22" s="24" t="s">
        <v>115</v>
      </c>
      <c r="B22" s="61">
        <v>1</v>
      </c>
      <c r="C22" s="61">
        <v>0</v>
      </c>
      <c r="D22" s="61">
        <f t="shared" si="0"/>
        <v>1</v>
      </c>
    </row>
    <row r="23" spans="1:4" ht="12.75">
      <c r="A23" s="24" t="s">
        <v>116</v>
      </c>
      <c r="B23" s="61" t="s">
        <v>379</v>
      </c>
      <c r="C23" s="61">
        <v>0</v>
      </c>
      <c r="D23" s="61">
        <f t="shared" si="0"/>
        <v>0</v>
      </c>
    </row>
    <row r="24" spans="1:4" ht="12.75">
      <c r="A24" s="24" t="s">
        <v>117</v>
      </c>
      <c r="B24" s="61" t="s">
        <v>379</v>
      </c>
      <c r="C24" s="61">
        <v>0</v>
      </c>
      <c r="D24" s="61">
        <f t="shared" si="0"/>
        <v>0</v>
      </c>
    </row>
    <row r="25" spans="1:4" ht="13.5" customHeight="1">
      <c r="A25" s="24" t="s">
        <v>118</v>
      </c>
      <c r="B25" s="61" t="s">
        <v>379</v>
      </c>
      <c r="C25" s="61">
        <v>0</v>
      </c>
      <c r="D25" s="61">
        <f t="shared" si="0"/>
        <v>0</v>
      </c>
    </row>
    <row r="26" spans="1:4" ht="12.75">
      <c r="A26" s="24" t="s">
        <v>225</v>
      </c>
      <c r="B26" s="61">
        <v>21</v>
      </c>
      <c r="C26" s="61">
        <v>0</v>
      </c>
      <c r="D26" s="61">
        <f t="shared" si="0"/>
        <v>21</v>
      </c>
    </row>
  </sheetData>
  <sheetProtection/>
  <mergeCells count="1">
    <mergeCell ref="A1:D1"/>
  </mergeCells>
  <printOptions/>
  <pageMargins left="1.09" right="0.1968503937007874" top="0.7480314960629921" bottom="0.5118110236220472" header="0.5118110236220472" footer="0.4724409448818898"/>
  <pageSetup horizontalDpi="1200" verticalDpi="1200" orientation="portrait" r:id="rId1"/>
  <headerFooter alignWithMargins="0">
    <oddFooter>&amp;R&amp;"Times New Roman,Normal"&amp;9Form. Nivel Especializado</oddFooter>
  </headerFooter>
</worksheet>
</file>

<file path=xl/worksheets/sheet11.xml><?xml version="1.0" encoding="utf-8"?>
<worksheet xmlns="http://schemas.openxmlformats.org/spreadsheetml/2006/main" xmlns:r="http://schemas.openxmlformats.org/officeDocument/2006/relationships">
  <dimension ref="A1:G51"/>
  <sheetViews>
    <sheetView zoomScale="75" zoomScaleNormal="75" zoomScalePageLayoutView="0" workbookViewId="0" topLeftCell="A16">
      <selection activeCell="G50" sqref="G50"/>
    </sheetView>
  </sheetViews>
  <sheetFormatPr defaultColWidth="11.421875" defaultRowHeight="12.75"/>
  <cols>
    <col min="1" max="1" width="5.140625" style="14" customWidth="1"/>
    <col min="2" max="2" width="41.57421875" style="14" customWidth="1"/>
    <col min="3" max="3" width="20.8515625" style="14" customWidth="1"/>
    <col min="4" max="4" width="14.8515625" style="14" customWidth="1"/>
    <col min="5" max="5" width="15.28125" style="14" customWidth="1"/>
    <col min="6" max="6" width="12.57421875" style="14" customWidth="1"/>
    <col min="7" max="7" width="17.140625" style="14" customWidth="1"/>
  </cols>
  <sheetData>
    <row r="1" spans="1:7" ht="18.75">
      <c r="A1" s="294" t="s">
        <v>210</v>
      </c>
      <c r="B1" s="295"/>
      <c r="C1" s="295"/>
      <c r="D1" s="295"/>
      <c r="E1" s="295"/>
      <c r="F1" s="295"/>
      <c r="G1" s="296"/>
    </row>
    <row r="2" spans="1:7" ht="37.5" customHeight="1">
      <c r="A2" s="297" t="s">
        <v>119</v>
      </c>
      <c r="B2" s="298" t="s">
        <v>228</v>
      </c>
      <c r="C2" s="298" t="s">
        <v>229</v>
      </c>
      <c r="D2" s="298" t="s">
        <v>230</v>
      </c>
      <c r="E2" s="298" t="s">
        <v>231</v>
      </c>
      <c r="F2" s="298" t="s">
        <v>0</v>
      </c>
      <c r="G2" s="299" t="s">
        <v>232</v>
      </c>
    </row>
    <row r="3" spans="1:7" ht="15.75">
      <c r="A3" s="265"/>
      <c r="B3" s="300" t="s">
        <v>120</v>
      </c>
      <c r="C3" s="301"/>
      <c r="D3" s="302"/>
      <c r="E3" s="302"/>
      <c r="F3" s="303">
        <f>SUM(C3:E3)</f>
        <v>0</v>
      </c>
      <c r="G3" s="304"/>
    </row>
    <row r="4" spans="1:7" ht="15.75">
      <c r="A4" s="265"/>
      <c r="B4" s="300"/>
      <c r="C4" s="301"/>
      <c r="D4" s="302"/>
      <c r="E4" s="302"/>
      <c r="F4" s="303">
        <f>SUM(C4:E4)</f>
        <v>0</v>
      </c>
      <c r="G4" s="304"/>
    </row>
    <row r="5" spans="1:7" ht="15.75">
      <c r="A5" s="265">
        <v>1</v>
      </c>
      <c r="B5" s="303" t="s">
        <v>121</v>
      </c>
      <c r="C5" s="301"/>
      <c r="D5" s="302"/>
      <c r="E5" s="302"/>
      <c r="F5" s="303">
        <f aca="true" t="shared" si="0" ref="F5:F38">SUM(C5:E5)</f>
        <v>0</v>
      </c>
      <c r="G5" s="304"/>
    </row>
    <row r="6" spans="1:7" ht="15.75">
      <c r="A6" s="265"/>
      <c r="B6" s="303" t="s">
        <v>122</v>
      </c>
      <c r="C6" s="301">
        <v>28</v>
      </c>
      <c r="D6" s="302"/>
      <c r="E6" s="302"/>
      <c r="F6" s="303">
        <f t="shared" si="0"/>
        <v>28</v>
      </c>
      <c r="G6" s="348">
        <v>813510.29</v>
      </c>
    </row>
    <row r="7" spans="1:7" ht="15.75">
      <c r="A7" s="265"/>
      <c r="B7" s="303" t="s">
        <v>123</v>
      </c>
      <c r="C7" s="301">
        <v>200</v>
      </c>
      <c r="D7" s="302"/>
      <c r="E7" s="302"/>
      <c r="F7" s="303">
        <f t="shared" si="0"/>
        <v>200</v>
      </c>
      <c r="G7" s="304"/>
    </row>
    <row r="8" spans="1:7" ht="15.75">
      <c r="A8" s="265"/>
      <c r="B8" s="303" t="s">
        <v>124</v>
      </c>
      <c r="C8" s="301">
        <v>26</v>
      </c>
      <c r="D8" s="302"/>
      <c r="E8" s="302"/>
      <c r="F8" s="303">
        <f t="shared" si="0"/>
        <v>26</v>
      </c>
      <c r="G8" s="348">
        <v>1103312</v>
      </c>
    </row>
    <row r="9" spans="1:7" ht="15.75">
      <c r="A9" s="265"/>
      <c r="B9" s="305" t="s">
        <v>125</v>
      </c>
      <c r="C9" s="301">
        <v>32</v>
      </c>
      <c r="D9" s="302"/>
      <c r="E9" s="302"/>
      <c r="F9" s="303">
        <f t="shared" si="0"/>
        <v>32</v>
      </c>
      <c r="G9" s="348">
        <v>1357378.99</v>
      </c>
    </row>
    <row r="10" spans="1:7" ht="15.75">
      <c r="A10" s="265"/>
      <c r="B10" s="305" t="s">
        <v>126</v>
      </c>
      <c r="C10" s="301">
        <v>32</v>
      </c>
      <c r="D10" s="302"/>
      <c r="E10" s="302"/>
      <c r="F10" s="303">
        <f t="shared" si="0"/>
        <v>32</v>
      </c>
      <c r="G10" s="348">
        <v>1236343.22</v>
      </c>
    </row>
    <row r="11" spans="1:7" ht="15.75">
      <c r="A11" s="265"/>
      <c r="B11" s="305" t="s">
        <v>127</v>
      </c>
      <c r="C11" s="301">
        <v>20</v>
      </c>
      <c r="D11" s="302"/>
      <c r="E11" s="302"/>
      <c r="F11" s="303">
        <f t="shared" si="0"/>
        <v>20</v>
      </c>
      <c r="G11" s="348">
        <v>813082</v>
      </c>
    </row>
    <row r="12" spans="1:7" ht="15.75">
      <c r="A12" s="265"/>
      <c r="B12" s="305" t="s">
        <v>128</v>
      </c>
      <c r="C12" s="301">
        <v>22</v>
      </c>
      <c r="D12" s="302"/>
      <c r="E12" s="302"/>
      <c r="F12" s="303">
        <f t="shared" si="0"/>
        <v>22</v>
      </c>
      <c r="G12" s="348">
        <v>1015798.18</v>
      </c>
    </row>
    <row r="13" spans="1:7" ht="15.75">
      <c r="A13" s="265"/>
      <c r="B13" s="305" t="s">
        <v>129</v>
      </c>
      <c r="C13" s="301">
        <v>2</v>
      </c>
      <c r="D13" s="302"/>
      <c r="E13" s="302"/>
      <c r="F13" s="303">
        <f t="shared" si="0"/>
        <v>2</v>
      </c>
      <c r="G13" s="348">
        <v>76323.5</v>
      </c>
    </row>
    <row r="14" spans="1:7" ht="15.75">
      <c r="A14" s="265"/>
      <c r="B14" s="305" t="s">
        <v>130</v>
      </c>
      <c r="C14" s="301">
        <v>0</v>
      </c>
      <c r="D14" s="302"/>
      <c r="E14" s="302"/>
      <c r="F14" s="303">
        <f t="shared" si="0"/>
        <v>0</v>
      </c>
      <c r="G14" s="304"/>
    </row>
    <row r="15" spans="1:7" ht="15.75">
      <c r="A15" s="265"/>
      <c r="B15" s="305" t="s">
        <v>131</v>
      </c>
      <c r="C15" s="301">
        <v>3</v>
      </c>
      <c r="D15" s="302"/>
      <c r="E15" s="302"/>
      <c r="F15" s="303">
        <f t="shared" si="0"/>
        <v>3</v>
      </c>
      <c r="G15" s="348">
        <v>132092</v>
      </c>
    </row>
    <row r="16" spans="1:7" ht="15.75">
      <c r="A16" s="265"/>
      <c r="B16" s="305" t="s">
        <v>132</v>
      </c>
      <c r="C16" s="301">
        <v>2</v>
      </c>
      <c r="D16" s="302"/>
      <c r="E16" s="302"/>
      <c r="F16" s="303">
        <f t="shared" si="0"/>
        <v>2</v>
      </c>
      <c r="G16" s="348">
        <v>83860</v>
      </c>
    </row>
    <row r="17" spans="1:7" ht="15.75">
      <c r="A17" s="265"/>
      <c r="B17" s="305" t="s">
        <v>133</v>
      </c>
      <c r="C17" s="301">
        <v>6</v>
      </c>
      <c r="D17" s="302"/>
      <c r="E17" s="302"/>
      <c r="F17" s="303">
        <f t="shared" si="0"/>
        <v>6</v>
      </c>
      <c r="G17" s="348">
        <v>279819.18</v>
      </c>
    </row>
    <row r="18" spans="1:7" ht="15.75">
      <c r="A18" s="265"/>
      <c r="B18" s="305" t="s">
        <v>134</v>
      </c>
      <c r="C18" s="301">
        <v>2</v>
      </c>
      <c r="D18" s="302"/>
      <c r="E18" s="302"/>
      <c r="F18" s="303">
        <f t="shared" si="0"/>
        <v>2</v>
      </c>
      <c r="G18" s="348">
        <v>95103.18</v>
      </c>
    </row>
    <row r="19" spans="1:7" ht="15.75">
      <c r="A19" s="265"/>
      <c r="B19" s="305" t="s">
        <v>135</v>
      </c>
      <c r="C19" s="301">
        <v>3</v>
      </c>
      <c r="D19" s="302"/>
      <c r="E19" s="302"/>
      <c r="F19" s="303">
        <f t="shared" si="0"/>
        <v>3</v>
      </c>
      <c r="G19" s="348">
        <v>117906</v>
      </c>
    </row>
    <row r="20" spans="1:7" ht="15.75">
      <c r="A20" s="265"/>
      <c r="B20" s="303" t="s">
        <v>136</v>
      </c>
      <c r="C20" s="301">
        <v>2</v>
      </c>
      <c r="D20" s="302"/>
      <c r="E20" s="302"/>
      <c r="F20" s="303">
        <f t="shared" si="0"/>
        <v>2</v>
      </c>
      <c r="G20" s="348">
        <v>88803</v>
      </c>
    </row>
    <row r="21" spans="1:7" ht="15.75">
      <c r="A21" s="265"/>
      <c r="B21" s="303" t="s">
        <v>137</v>
      </c>
      <c r="C21" s="301">
        <v>4</v>
      </c>
      <c r="D21" s="302"/>
      <c r="E21" s="302"/>
      <c r="F21" s="303">
        <f t="shared" si="0"/>
        <v>4</v>
      </c>
      <c r="G21" s="348">
        <v>190762</v>
      </c>
    </row>
    <row r="22" spans="1:7" ht="15.75">
      <c r="A22" s="265"/>
      <c r="B22" s="305" t="s">
        <v>138</v>
      </c>
      <c r="C22" s="301">
        <v>11</v>
      </c>
      <c r="D22" s="302"/>
      <c r="E22" s="302"/>
      <c r="F22" s="303">
        <f t="shared" si="0"/>
        <v>11</v>
      </c>
      <c r="G22" s="348">
        <v>482095.26</v>
      </c>
    </row>
    <row r="23" spans="1:7" ht="15.75">
      <c r="A23" s="265"/>
      <c r="B23" s="303" t="s">
        <v>139</v>
      </c>
      <c r="C23" s="301">
        <v>2</v>
      </c>
      <c r="D23" s="302"/>
      <c r="E23" s="302"/>
      <c r="F23" s="303">
        <f t="shared" si="0"/>
        <v>2</v>
      </c>
      <c r="G23" s="348">
        <v>86126.5</v>
      </c>
    </row>
    <row r="24" spans="1:7" ht="15.75">
      <c r="A24" s="265"/>
      <c r="B24" s="305" t="s">
        <v>140</v>
      </c>
      <c r="C24" s="301">
        <v>31</v>
      </c>
      <c r="D24" s="302"/>
      <c r="E24" s="302"/>
      <c r="F24" s="303">
        <f t="shared" si="0"/>
        <v>31</v>
      </c>
      <c r="G24" s="348">
        <v>1417463.38</v>
      </c>
    </row>
    <row r="25" spans="1:7" ht="15.75">
      <c r="A25" s="265"/>
      <c r="B25" s="303" t="s">
        <v>141</v>
      </c>
      <c r="C25" s="301">
        <v>31</v>
      </c>
      <c r="D25" s="302"/>
      <c r="E25" s="302"/>
      <c r="F25" s="303">
        <f t="shared" si="0"/>
        <v>31</v>
      </c>
      <c r="G25" s="304"/>
    </row>
    <row r="26" spans="1:7" ht="15.75">
      <c r="A26" s="265"/>
      <c r="B26" s="303" t="s">
        <v>50</v>
      </c>
      <c r="C26" s="301">
        <v>5</v>
      </c>
      <c r="D26" s="302"/>
      <c r="E26" s="302"/>
      <c r="F26" s="303">
        <f t="shared" si="0"/>
        <v>5</v>
      </c>
      <c r="G26" s="304"/>
    </row>
    <row r="27" spans="1:7" ht="15.75">
      <c r="A27" s="265">
        <v>2</v>
      </c>
      <c r="B27" s="303" t="s">
        <v>142</v>
      </c>
      <c r="C27" s="301">
        <v>2</v>
      </c>
      <c r="D27" s="301">
        <v>18</v>
      </c>
      <c r="E27" s="301"/>
      <c r="F27" s="303">
        <f t="shared" si="0"/>
        <v>20</v>
      </c>
      <c r="G27" s="348">
        <v>341610.75</v>
      </c>
    </row>
    <row r="28" spans="1:7" ht="15.75">
      <c r="A28" s="265">
        <v>3</v>
      </c>
      <c r="B28" s="303" t="s">
        <v>143</v>
      </c>
      <c r="C28" s="306">
        <v>10</v>
      </c>
      <c r="D28" s="306"/>
      <c r="E28" s="306"/>
      <c r="F28" s="303">
        <f t="shared" si="0"/>
        <v>10</v>
      </c>
      <c r="G28" s="348">
        <v>248891.32</v>
      </c>
    </row>
    <row r="29" spans="1:7" ht="15.75">
      <c r="A29" s="265">
        <v>4</v>
      </c>
      <c r="B29" s="303" t="s">
        <v>144</v>
      </c>
      <c r="C29" s="306">
        <v>20</v>
      </c>
      <c r="D29" s="306">
        <v>1</v>
      </c>
      <c r="E29" s="306">
        <v>2</v>
      </c>
      <c r="F29" s="303">
        <f t="shared" si="0"/>
        <v>23</v>
      </c>
      <c r="G29" s="348">
        <v>673882.5</v>
      </c>
    </row>
    <row r="30" spans="1:7" ht="15.75">
      <c r="A30" s="265">
        <v>5</v>
      </c>
      <c r="B30" s="303" t="s">
        <v>145</v>
      </c>
      <c r="C30" s="306">
        <v>122</v>
      </c>
      <c r="D30" s="306"/>
      <c r="E30" s="306">
        <v>117</v>
      </c>
      <c r="F30" s="303">
        <f t="shared" si="0"/>
        <v>239</v>
      </c>
      <c r="G30" s="348">
        <v>5157401.55</v>
      </c>
    </row>
    <row r="31" spans="1:7" ht="15.75">
      <c r="A31" s="265">
        <v>6</v>
      </c>
      <c r="B31" s="303" t="s">
        <v>146</v>
      </c>
      <c r="C31" s="303">
        <v>40</v>
      </c>
      <c r="D31" s="303"/>
      <c r="E31" s="303">
        <v>9</v>
      </c>
      <c r="F31" s="303">
        <f t="shared" si="0"/>
        <v>49</v>
      </c>
      <c r="G31" s="348">
        <v>1095925.25</v>
      </c>
    </row>
    <row r="32" spans="1:7" ht="15.75">
      <c r="A32" s="265">
        <v>7</v>
      </c>
      <c r="B32" s="303" t="s">
        <v>147</v>
      </c>
      <c r="C32" s="303">
        <v>1</v>
      </c>
      <c r="D32" s="303"/>
      <c r="E32" s="303"/>
      <c r="F32" s="303">
        <f t="shared" si="0"/>
        <v>1</v>
      </c>
      <c r="G32" s="348">
        <v>41250</v>
      </c>
    </row>
    <row r="33" spans="1:7" ht="15.75">
      <c r="A33" s="265">
        <v>8</v>
      </c>
      <c r="B33" s="303" t="s">
        <v>148</v>
      </c>
      <c r="C33" s="303">
        <v>2</v>
      </c>
      <c r="D33" s="303"/>
      <c r="E33" s="303">
        <v>19</v>
      </c>
      <c r="F33" s="303">
        <f t="shared" si="0"/>
        <v>21</v>
      </c>
      <c r="G33" s="348">
        <v>310027.5</v>
      </c>
    </row>
    <row r="34" spans="1:7" ht="15.75">
      <c r="A34" s="265">
        <v>9</v>
      </c>
      <c r="B34" s="303" t="s">
        <v>149</v>
      </c>
      <c r="C34" s="303">
        <v>2</v>
      </c>
      <c r="D34" s="303"/>
      <c r="E34" s="303"/>
      <c r="F34" s="303">
        <f t="shared" si="0"/>
        <v>2</v>
      </c>
      <c r="G34" s="304"/>
    </row>
    <row r="35" spans="1:7" ht="15.75">
      <c r="A35" s="265">
        <v>10</v>
      </c>
      <c r="B35" s="303" t="s">
        <v>150</v>
      </c>
      <c r="C35" s="303">
        <v>1</v>
      </c>
      <c r="D35" s="303"/>
      <c r="E35" s="303">
        <v>7</v>
      </c>
      <c r="F35" s="303">
        <f t="shared" si="0"/>
        <v>8</v>
      </c>
      <c r="G35" s="348">
        <v>119095</v>
      </c>
    </row>
    <row r="36" spans="1:7" ht="15.75">
      <c r="A36" s="265">
        <v>11</v>
      </c>
      <c r="B36" s="307" t="s">
        <v>151</v>
      </c>
      <c r="C36" s="303">
        <v>0</v>
      </c>
      <c r="D36" s="303"/>
      <c r="E36" s="303"/>
      <c r="F36" s="303">
        <f t="shared" si="0"/>
        <v>0</v>
      </c>
      <c r="G36" s="304"/>
    </row>
    <row r="37" spans="1:7" ht="15.75">
      <c r="A37" s="265">
        <v>12</v>
      </c>
      <c r="B37" s="303" t="s">
        <v>152</v>
      </c>
      <c r="C37" s="303">
        <v>3</v>
      </c>
      <c r="D37" s="303"/>
      <c r="E37" s="303"/>
      <c r="F37" s="303">
        <f t="shared" si="0"/>
        <v>3</v>
      </c>
      <c r="G37" s="348">
        <v>120295.53</v>
      </c>
    </row>
    <row r="38" spans="1:7" ht="15.75">
      <c r="A38" s="265">
        <v>13</v>
      </c>
      <c r="B38" s="307" t="s">
        <v>153</v>
      </c>
      <c r="C38" s="303">
        <v>8</v>
      </c>
      <c r="D38" s="303">
        <v>15</v>
      </c>
      <c r="E38" s="303">
        <v>6</v>
      </c>
      <c r="F38" s="303">
        <f t="shared" si="0"/>
        <v>29</v>
      </c>
      <c r="G38" s="348">
        <v>540042.7</v>
      </c>
    </row>
    <row r="39" spans="1:7" ht="15.75">
      <c r="A39" s="308" t="s">
        <v>154</v>
      </c>
      <c r="B39" s="309"/>
      <c r="C39" s="310">
        <f>SUM(C3:C38)</f>
        <v>675</v>
      </c>
      <c r="D39" s="310">
        <f>SUM(D3:D38)</f>
        <v>34</v>
      </c>
      <c r="E39" s="310">
        <f>SUM(E3:E38)</f>
        <v>160</v>
      </c>
      <c r="F39" s="310">
        <f>SUM(F3:F38)</f>
        <v>869</v>
      </c>
      <c r="G39" s="351">
        <f>SUM(G6:G38)</f>
        <v>18038200.78</v>
      </c>
    </row>
    <row r="40" spans="1:7" ht="15.75">
      <c r="A40" s="265"/>
      <c r="B40" s="300" t="s">
        <v>155</v>
      </c>
      <c r="C40" s="303"/>
      <c r="D40" s="303"/>
      <c r="E40" s="303"/>
      <c r="F40" s="303"/>
      <c r="G40" s="304"/>
    </row>
    <row r="41" spans="1:7" ht="15.75">
      <c r="A41" s="265">
        <v>14</v>
      </c>
      <c r="B41" s="303" t="s">
        <v>156</v>
      </c>
      <c r="C41" s="303">
        <v>28</v>
      </c>
      <c r="D41" s="303"/>
      <c r="E41" s="303"/>
      <c r="F41" s="303">
        <f>SUM(C41:E41)</f>
        <v>28</v>
      </c>
      <c r="G41" s="348">
        <v>1060459.5</v>
      </c>
    </row>
    <row r="42" spans="1:7" ht="15.75">
      <c r="A42" s="265">
        <v>15</v>
      </c>
      <c r="B42" s="303" t="s">
        <v>157</v>
      </c>
      <c r="C42" s="303">
        <v>2</v>
      </c>
      <c r="D42" s="303"/>
      <c r="E42" s="303">
        <v>6</v>
      </c>
      <c r="F42" s="303">
        <f>SUM(C42:E42)</f>
        <v>8</v>
      </c>
      <c r="G42" s="348">
        <v>135878</v>
      </c>
    </row>
    <row r="43" spans="1:7" ht="15.75">
      <c r="A43" s="265">
        <v>16</v>
      </c>
      <c r="B43" s="303" t="s">
        <v>158</v>
      </c>
      <c r="C43" s="303">
        <v>0</v>
      </c>
      <c r="D43" s="303">
        <v>1</v>
      </c>
      <c r="E43" s="303">
        <v>36</v>
      </c>
      <c r="F43" s="303">
        <f aca="true" t="shared" si="1" ref="F43:F49">SUM(C43:E43)</f>
        <v>37</v>
      </c>
      <c r="G43" s="348">
        <v>477805.82</v>
      </c>
    </row>
    <row r="44" spans="1:7" ht="15.75">
      <c r="A44" s="265">
        <v>17</v>
      </c>
      <c r="B44" s="303" t="s">
        <v>159</v>
      </c>
      <c r="C44" s="303">
        <v>0</v>
      </c>
      <c r="D44" s="303"/>
      <c r="E44" s="303"/>
      <c r="F44" s="303">
        <f t="shared" si="1"/>
        <v>0</v>
      </c>
      <c r="G44" s="304"/>
    </row>
    <row r="45" spans="1:7" ht="15.75">
      <c r="A45" s="265">
        <v>18</v>
      </c>
      <c r="B45" s="303" t="s">
        <v>160</v>
      </c>
      <c r="C45" s="303"/>
      <c r="D45" s="303"/>
      <c r="E45" s="303">
        <v>58</v>
      </c>
      <c r="F45" s="303">
        <f t="shared" si="1"/>
        <v>58</v>
      </c>
      <c r="G45" s="348">
        <v>538652.75</v>
      </c>
    </row>
    <row r="46" spans="1:7" ht="15.75">
      <c r="A46" s="265">
        <v>19</v>
      </c>
      <c r="B46" s="303" t="s">
        <v>161</v>
      </c>
      <c r="C46" s="303"/>
      <c r="D46" s="303"/>
      <c r="E46" s="303">
        <v>77</v>
      </c>
      <c r="F46" s="303">
        <f t="shared" si="1"/>
        <v>77</v>
      </c>
      <c r="G46" s="348">
        <v>580662.75</v>
      </c>
    </row>
    <row r="47" spans="1:7" ht="15.75">
      <c r="A47" s="265">
        <v>20</v>
      </c>
      <c r="B47" s="303" t="s">
        <v>162</v>
      </c>
      <c r="C47" s="303"/>
      <c r="D47" s="303"/>
      <c r="E47" s="303">
        <v>5</v>
      </c>
      <c r="F47" s="303">
        <f t="shared" si="1"/>
        <v>5</v>
      </c>
      <c r="G47" s="349">
        <v>69000</v>
      </c>
    </row>
    <row r="48" spans="1:7" ht="15.75">
      <c r="A48" s="265">
        <v>21</v>
      </c>
      <c r="B48" s="303" t="s">
        <v>163</v>
      </c>
      <c r="C48" s="303"/>
      <c r="D48" s="303"/>
      <c r="E48" s="303">
        <v>25</v>
      </c>
      <c r="F48" s="303">
        <f t="shared" si="1"/>
        <v>25</v>
      </c>
      <c r="G48" s="348">
        <v>211157.75</v>
      </c>
    </row>
    <row r="49" spans="1:7" ht="15.75">
      <c r="A49" s="311">
        <v>22</v>
      </c>
      <c r="B49" s="312" t="s">
        <v>164</v>
      </c>
      <c r="C49" s="312">
        <v>11</v>
      </c>
      <c r="D49" s="312"/>
      <c r="E49" s="312">
        <v>267</v>
      </c>
      <c r="F49" s="312">
        <f t="shared" si="1"/>
        <v>278</v>
      </c>
      <c r="G49" s="350">
        <v>3500602.37</v>
      </c>
    </row>
    <row r="50" spans="1:7" ht="15.75">
      <c r="A50" s="313" t="s">
        <v>165</v>
      </c>
      <c r="B50" s="314"/>
      <c r="C50" s="315">
        <f>SUM(C41:C49)</f>
        <v>41</v>
      </c>
      <c r="D50" s="315">
        <f>SUM(D41:D49)</f>
        <v>1</v>
      </c>
      <c r="E50" s="315">
        <f>SUM(E41:E49)</f>
        <v>474</v>
      </c>
      <c r="F50" s="315">
        <f>SUM(C50:E50)</f>
        <v>516</v>
      </c>
      <c r="G50" s="365">
        <f>SUM(G40:G49)</f>
        <v>6574218.94</v>
      </c>
    </row>
    <row r="51" spans="1:7" ht="15.75">
      <c r="A51" s="316" t="s">
        <v>226</v>
      </c>
      <c r="B51" s="317"/>
      <c r="C51" s="318">
        <f>+C50+C39</f>
        <v>716</v>
      </c>
      <c r="D51" s="318">
        <f>+D50+D39</f>
        <v>35</v>
      </c>
      <c r="E51" s="318">
        <f>+E50+E39</f>
        <v>634</v>
      </c>
      <c r="F51" s="318">
        <f>+F50+F39</f>
        <v>1385</v>
      </c>
      <c r="G51" s="352">
        <f>+G39+G50</f>
        <v>24612419.720000003</v>
      </c>
    </row>
  </sheetData>
  <sheetProtection/>
  <printOptions/>
  <pageMargins left="0.79" right="0.1968503937007874" top="0.7480314960629921" bottom="0.5118110236220472" header="0.5118110236220472" footer="0.4724409448818898"/>
  <pageSetup horizontalDpi="600" verticalDpi="600" orientation="portrait" scale="75" r:id="rId1"/>
  <headerFooter alignWithMargins="0">
    <oddFooter>&amp;R&amp;"Times New Roman,Normal"&amp;9Form. Nivel Especializado</oddFooter>
  </headerFooter>
</worksheet>
</file>

<file path=xl/worksheets/sheet12.xml><?xml version="1.0" encoding="utf-8"?>
<worksheet xmlns="http://schemas.openxmlformats.org/spreadsheetml/2006/main" xmlns:r="http://schemas.openxmlformats.org/officeDocument/2006/relationships">
  <dimension ref="A1:E30"/>
  <sheetViews>
    <sheetView zoomScalePageLayoutView="0" workbookViewId="0" topLeftCell="A1">
      <selection activeCell="C24" sqref="C24"/>
    </sheetView>
  </sheetViews>
  <sheetFormatPr defaultColWidth="11.421875" defaultRowHeight="12.75"/>
  <cols>
    <col min="1" max="1" width="36.00390625" style="14" customWidth="1"/>
    <col min="2" max="4" width="11.421875" style="14" customWidth="1"/>
  </cols>
  <sheetData>
    <row r="1" spans="1:4" ht="18.75">
      <c r="A1" s="266" t="s">
        <v>358</v>
      </c>
      <c r="B1" s="267"/>
      <c r="C1" s="267"/>
      <c r="D1" s="267"/>
    </row>
    <row r="2" spans="1:4" ht="14.25" customHeight="1">
      <c r="A2" s="424" t="s">
        <v>32</v>
      </c>
      <c r="B2" s="424" t="s">
        <v>188</v>
      </c>
      <c r="C2" s="424"/>
      <c r="D2" s="424"/>
    </row>
    <row r="3" spans="1:4" ht="12.75">
      <c r="A3" s="424"/>
      <c r="B3" s="69" t="s">
        <v>189</v>
      </c>
      <c r="C3" s="69" t="s">
        <v>190</v>
      </c>
      <c r="D3" s="69" t="s">
        <v>0</v>
      </c>
    </row>
    <row r="4" spans="1:4" ht="12.75">
      <c r="A4" s="268" t="s">
        <v>191</v>
      </c>
      <c r="B4" s="269">
        <v>5013</v>
      </c>
      <c r="C4" s="269">
        <v>18556</v>
      </c>
      <c r="D4" s="269">
        <f>SUM(B4:C4)</f>
        <v>23569</v>
      </c>
    </row>
    <row r="5" spans="1:4" ht="12.75">
      <c r="A5" s="270" t="s">
        <v>192</v>
      </c>
      <c r="B5" s="61">
        <v>14638</v>
      </c>
      <c r="C5" s="61">
        <v>58553</v>
      </c>
      <c r="D5" s="61">
        <f>SUM(B5:C5)</f>
        <v>73191</v>
      </c>
    </row>
    <row r="6" spans="1:4" ht="12.75">
      <c r="A6" s="271" t="s">
        <v>193</v>
      </c>
      <c r="B6" s="272">
        <f>SUM(B4:B5)</f>
        <v>19651</v>
      </c>
      <c r="C6" s="272">
        <f>SUM(C4:C5)</f>
        <v>77109</v>
      </c>
      <c r="D6" s="272">
        <f>SUM(D4:D5)</f>
        <v>96760</v>
      </c>
    </row>
    <row r="7" spans="1:5" ht="12.75">
      <c r="A7" s="24" t="s">
        <v>8</v>
      </c>
      <c r="B7" s="61">
        <v>12759</v>
      </c>
      <c r="C7" s="61">
        <v>51037</v>
      </c>
      <c r="D7" s="61">
        <f>SUM(B7:C7)</f>
        <v>63796</v>
      </c>
      <c r="E7" s="1"/>
    </row>
    <row r="8" spans="1:5" ht="12.75">
      <c r="A8" s="24" t="s">
        <v>194</v>
      </c>
      <c r="B8" s="61">
        <v>1468</v>
      </c>
      <c r="C8" s="61">
        <v>5872</v>
      </c>
      <c r="D8" s="61">
        <f>SUM(B8:C8)</f>
        <v>7340</v>
      </c>
      <c r="E8" s="1"/>
    </row>
    <row r="9" spans="1:5" ht="12.75">
      <c r="A9" s="24" t="s">
        <v>1</v>
      </c>
      <c r="B9" s="61">
        <v>1392</v>
      </c>
      <c r="C9" s="61">
        <v>5569</v>
      </c>
      <c r="D9" s="61">
        <f aca="true" t="shared" si="0" ref="D9:D30">SUM(B9:C9)</f>
        <v>6961</v>
      </c>
      <c r="E9" s="1"/>
    </row>
    <row r="10" spans="1:5" ht="12.75">
      <c r="A10" s="24" t="s">
        <v>195</v>
      </c>
      <c r="B10" s="61">
        <v>5675</v>
      </c>
      <c r="C10" s="61">
        <v>22703</v>
      </c>
      <c r="D10" s="61">
        <f t="shared" si="0"/>
        <v>28378</v>
      </c>
      <c r="E10" s="1"/>
    </row>
    <row r="11" spans="1:5" ht="12.75">
      <c r="A11" s="24" t="s">
        <v>102</v>
      </c>
      <c r="B11" s="61">
        <v>46777</v>
      </c>
      <c r="C11" s="61">
        <v>187112</v>
      </c>
      <c r="D11" s="61">
        <f t="shared" si="0"/>
        <v>233889</v>
      </c>
      <c r="E11" s="1"/>
    </row>
    <row r="12" spans="1:5" ht="12.75">
      <c r="A12" s="24" t="s">
        <v>103</v>
      </c>
      <c r="B12" s="61">
        <v>116</v>
      </c>
      <c r="C12" s="61">
        <v>467</v>
      </c>
      <c r="D12" s="61">
        <f t="shared" si="0"/>
        <v>583</v>
      </c>
      <c r="E12" s="1"/>
    </row>
    <row r="13" spans="1:5" ht="12.75">
      <c r="A13" s="24" t="s">
        <v>104</v>
      </c>
      <c r="B13" s="61">
        <v>181</v>
      </c>
      <c r="C13" s="61">
        <v>728</v>
      </c>
      <c r="D13" s="61">
        <f t="shared" si="0"/>
        <v>909</v>
      </c>
      <c r="E13" s="1"/>
    </row>
    <row r="14" spans="1:5" ht="12.75">
      <c r="A14" s="24" t="s">
        <v>105</v>
      </c>
      <c r="B14" s="61">
        <v>73</v>
      </c>
      <c r="C14" s="61">
        <v>296</v>
      </c>
      <c r="D14" s="61">
        <f t="shared" si="0"/>
        <v>369</v>
      </c>
      <c r="E14" s="1"/>
    </row>
    <row r="15" spans="1:5" ht="12.75">
      <c r="A15" s="24" t="s">
        <v>202</v>
      </c>
      <c r="B15" s="61">
        <v>19</v>
      </c>
      <c r="C15" s="61">
        <v>79</v>
      </c>
      <c r="D15" s="61">
        <f t="shared" si="0"/>
        <v>98</v>
      </c>
      <c r="E15" s="1"/>
    </row>
    <row r="16" spans="1:5" ht="12.75">
      <c r="A16" s="24" t="s">
        <v>107</v>
      </c>
      <c r="B16" s="61">
        <v>332</v>
      </c>
      <c r="C16" s="61">
        <v>1329</v>
      </c>
      <c r="D16" s="61">
        <f t="shared" si="0"/>
        <v>1661</v>
      </c>
      <c r="E16" s="1"/>
    </row>
    <row r="17" spans="1:5" ht="12.75">
      <c r="A17" s="24" t="s">
        <v>196</v>
      </c>
      <c r="B17" s="61">
        <v>306</v>
      </c>
      <c r="C17" s="61">
        <v>1224</v>
      </c>
      <c r="D17" s="61">
        <f t="shared" si="0"/>
        <v>1530</v>
      </c>
      <c r="E17" s="1"/>
    </row>
    <row r="18" spans="1:5" ht="12.75">
      <c r="A18" s="24" t="s">
        <v>109</v>
      </c>
      <c r="B18" s="61">
        <v>442</v>
      </c>
      <c r="C18" s="61">
        <v>1771</v>
      </c>
      <c r="D18" s="61">
        <f t="shared" si="0"/>
        <v>2213</v>
      </c>
      <c r="E18" s="1"/>
    </row>
    <row r="19" spans="1:5" ht="12.75">
      <c r="A19" s="24" t="s">
        <v>63</v>
      </c>
      <c r="B19" s="61">
        <v>88</v>
      </c>
      <c r="C19" s="61">
        <v>353</v>
      </c>
      <c r="D19" s="61">
        <f t="shared" si="0"/>
        <v>441</v>
      </c>
      <c r="E19" s="1"/>
    </row>
    <row r="20" spans="1:5" ht="12.75">
      <c r="A20" s="24" t="s">
        <v>110</v>
      </c>
      <c r="B20" s="61">
        <v>5003</v>
      </c>
      <c r="C20" s="61">
        <v>20015</v>
      </c>
      <c r="D20" s="61">
        <f t="shared" si="0"/>
        <v>25018</v>
      </c>
      <c r="E20" s="1"/>
    </row>
    <row r="21" spans="1:5" ht="12.75">
      <c r="A21" s="24" t="s">
        <v>111</v>
      </c>
      <c r="B21" s="61">
        <v>2251</v>
      </c>
      <c r="C21" s="61">
        <v>9007</v>
      </c>
      <c r="D21" s="61">
        <f t="shared" si="0"/>
        <v>11258</v>
      </c>
      <c r="E21" s="1"/>
    </row>
    <row r="22" spans="1:5" ht="12.75">
      <c r="A22" s="24" t="s">
        <v>112</v>
      </c>
      <c r="B22" s="61">
        <v>1362</v>
      </c>
      <c r="C22" s="61">
        <v>5446</v>
      </c>
      <c r="D22" s="61">
        <f t="shared" si="0"/>
        <v>6808</v>
      </c>
      <c r="E22" s="1"/>
    </row>
    <row r="23" spans="1:5" ht="12.75">
      <c r="A23" s="24" t="s">
        <v>113</v>
      </c>
      <c r="B23" s="61">
        <v>259</v>
      </c>
      <c r="C23" s="61">
        <v>1038</v>
      </c>
      <c r="D23" s="61">
        <f t="shared" si="0"/>
        <v>1297</v>
      </c>
      <c r="E23" s="1"/>
    </row>
    <row r="24" spans="1:5" ht="12.75">
      <c r="A24" s="24" t="s">
        <v>114</v>
      </c>
      <c r="B24" s="61">
        <v>6777</v>
      </c>
      <c r="C24" s="61">
        <v>0</v>
      </c>
      <c r="D24" s="61">
        <f t="shared" si="0"/>
        <v>6777</v>
      </c>
      <c r="E24" s="1"/>
    </row>
    <row r="25" spans="1:5" ht="12.75">
      <c r="A25" s="24" t="s">
        <v>115</v>
      </c>
      <c r="B25" s="61">
        <v>4</v>
      </c>
      <c r="C25" s="61">
        <v>2</v>
      </c>
      <c r="D25" s="61">
        <f t="shared" si="0"/>
        <v>6</v>
      </c>
      <c r="E25" s="1"/>
    </row>
    <row r="26" spans="1:5" ht="12.75">
      <c r="A26" s="24" t="s">
        <v>197</v>
      </c>
      <c r="B26" s="61">
        <v>6</v>
      </c>
      <c r="C26" s="61">
        <v>8</v>
      </c>
      <c r="D26" s="61">
        <f t="shared" si="0"/>
        <v>14</v>
      </c>
      <c r="E26" s="1"/>
    </row>
    <row r="27" spans="1:5" ht="12.75">
      <c r="A27" s="24" t="s">
        <v>117</v>
      </c>
      <c r="B27" s="61">
        <v>0</v>
      </c>
      <c r="C27" s="61">
        <v>0</v>
      </c>
      <c r="D27" s="61">
        <f t="shared" si="0"/>
        <v>0</v>
      </c>
      <c r="E27" s="1"/>
    </row>
    <row r="28" spans="1:5" ht="12.75">
      <c r="A28" s="24" t="s">
        <v>198</v>
      </c>
      <c r="B28" s="61">
        <v>3</v>
      </c>
      <c r="C28" s="61">
        <v>5</v>
      </c>
      <c r="D28" s="61">
        <f t="shared" si="0"/>
        <v>8</v>
      </c>
      <c r="E28" s="1"/>
    </row>
    <row r="29" spans="1:5" ht="12.75">
      <c r="A29" s="24" t="s">
        <v>225</v>
      </c>
      <c r="B29" s="61">
        <v>130</v>
      </c>
      <c r="C29" s="61">
        <v>200</v>
      </c>
      <c r="D29" s="61">
        <f t="shared" si="0"/>
        <v>330</v>
      </c>
      <c r="E29" s="1"/>
    </row>
    <row r="30" spans="1:4" ht="12.75">
      <c r="A30" s="249" t="s">
        <v>235</v>
      </c>
      <c r="B30" s="24">
        <v>0</v>
      </c>
      <c r="C30" s="24">
        <v>243</v>
      </c>
      <c r="D30" s="61">
        <f t="shared" si="0"/>
        <v>243</v>
      </c>
    </row>
  </sheetData>
  <sheetProtection/>
  <mergeCells count="2">
    <mergeCell ref="A2:A3"/>
    <mergeCell ref="B2:D2"/>
  </mergeCells>
  <printOptions/>
  <pageMargins left="1.4" right="0.1968503937007874" top="1" bottom="0.5118110236220472" header="0.5118110236220472" footer="0.4724409448818898"/>
  <pageSetup horizontalDpi="600" verticalDpi="600" orientation="portrait" r:id="rId1"/>
  <headerFooter alignWithMargins="0">
    <oddFooter>&amp;R&amp;"Times New Roman,Normal"&amp;9Form. Nivel Especializado</oddFooter>
  </headerFooter>
</worksheet>
</file>

<file path=xl/worksheets/sheet13.xml><?xml version="1.0" encoding="utf-8"?>
<worksheet xmlns="http://schemas.openxmlformats.org/spreadsheetml/2006/main" xmlns:r="http://schemas.openxmlformats.org/officeDocument/2006/relationships">
  <dimension ref="A1:L42"/>
  <sheetViews>
    <sheetView zoomScalePageLayoutView="0" workbookViewId="0" topLeftCell="A1">
      <selection activeCell="E24" sqref="E24"/>
    </sheetView>
  </sheetViews>
  <sheetFormatPr defaultColWidth="11.421875" defaultRowHeight="12.75"/>
  <cols>
    <col min="1" max="1" width="35.421875" style="273" customWidth="1"/>
    <col min="2" max="5" width="13.421875" style="273" customWidth="1"/>
    <col min="6" max="6" width="9.7109375" style="273" customWidth="1"/>
    <col min="7" max="7" width="11.421875" style="5" customWidth="1"/>
    <col min="8" max="8" width="12.7109375" style="0" bestFit="1" customWidth="1"/>
    <col min="9" max="9" width="14.8515625" style="0" customWidth="1"/>
    <col min="10" max="10" width="17.140625" style="0" customWidth="1"/>
    <col min="12" max="12" width="13.8515625" style="0" customWidth="1"/>
  </cols>
  <sheetData>
    <row r="1" spans="1:7" ht="15">
      <c r="A1" s="319" t="s">
        <v>381</v>
      </c>
      <c r="B1" s="281"/>
      <c r="C1" s="281"/>
      <c r="D1" s="281"/>
      <c r="E1" s="281"/>
      <c r="F1" s="282"/>
      <c r="G1" s="4"/>
    </row>
    <row r="2" spans="1:7" ht="12.75">
      <c r="A2" s="425" t="s">
        <v>274</v>
      </c>
      <c r="B2" s="426"/>
      <c r="C2" s="426"/>
      <c r="D2" s="426"/>
      <c r="E2" s="426"/>
      <c r="F2" s="427"/>
      <c r="G2" s="4"/>
    </row>
    <row r="3" spans="1:7" ht="6.75" customHeight="1">
      <c r="A3" s="283"/>
      <c r="B3" s="274"/>
      <c r="C3" s="274"/>
      <c r="D3" s="274"/>
      <c r="E3" s="274"/>
      <c r="F3" s="284"/>
      <c r="G3" s="4"/>
    </row>
    <row r="4" spans="1:6" ht="15">
      <c r="A4" s="285" t="s">
        <v>51</v>
      </c>
      <c r="B4" s="286"/>
      <c r="C4" s="286"/>
      <c r="D4" s="286"/>
      <c r="E4" s="286"/>
      <c r="F4" s="287"/>
    </row>
    <row r="5" spans="1:6" ht="15">
      <c r="A5" s="283" t="s">
        <v>270</v>
      </c>
      <c r="B5" s="431">
        <v>207147762</v>
      </c>
      <c r="C5" s="431"/>
      <c r="D5" s="274"/>
      <c r="E5" s="274"/>
      <c r="F5" s="284"/>
    </row>
    <row r="6" spans="1:6" ht="15">
      <c r="A6" s="283" t="s">
        <v>175</v>
      </c>
      <c r="B6" s="432">
        <v>137339874.16</v>
      </c>
      <c r="C6" s="432"/>
      <c r="D6" s="274"/>
      <c r="E6" s="274"/>
      <c r="F6" s="284"/>
    </row>
    <row r="7" spans="1:6" ht="15">
      <c r="A7" s="283" t="s">
        <v>211</v>
      </c>
      <c r="B7" s="432"/>
      <c r="C7" s="432"/>
      <c r="D7" s="274"/>
      <c r="E7" s="274"/>
      <c r="F7" s="284"/>
    </row>
    <row r="8" spans="1:6" ht="15.75" thickBot="1">
      <c r="A8" s="285" t="s">
        <v>80</v>
      </c>
      <c r="B8" s="433">
        <f>SUM(B5:C7)</f>
        <v>344487636.15999997</v>
      </c>
      <c r="C8" s="433"/>
      <c r="D8" s="286"/>
      <c r="E8" s="286"/>
      <c r="F8" s="287"/>
    </row>
    <row r="9" spans="1:10" ht="24.75" thickTop="1">
      <c r="A9" s="275" t="s">
        <v>72</v>
      </c>
      <c r="B9" s="275" t="s">
        <v>270</v>
      </c>
      <c r="C9" s="275" t="s">
        <v>271</v>
      </c>
      <c r="D9" s="275" t="s">
        <v>272</v>
      </c>
      <c r="E9" s="275" t="s">
        <v>273</v>
      </c>
      <c r="F9" s="275" t="s">
        <v>31</v>
      </c>
      <c r="I9" s="364"/>
      <c r="J9" s="364"/>
    </row>
    <row r="10" spans="1:10" ht="15">
      <c r="A10" s="276" t="s">
        <v>176</v>
      </c>
      <c r="B10" s="277">
        <v>206395832.46</v>
      </c>
      <c r="C10" s="277"/>
      <c r="D10" s="277">
        <v>48351788.42</v>
      </c>
      <c r="E10" s="278">
        <f>B10+D10</f>
        <v>254747620.88</v>
      </c>
      <c r="F10" s="278">
        <f>E10/E20*100</f>
        <v>74.96814995856987</v>
      </c>
      <c r="I10" s="364"/>
      <c r="J10" s="364"/>
    </row>
    <row r="11" spans="1:10" ht="15">
      <c r="A11" s="276" t="s">
        <v>177</v>
      </c>
      <c r="B11" s="277"/>
      <c r="C11" s="277"/>
      <c r="D11" s="277">
        <v>2346286.46</v>
      </c>
      <c r="E11" s="278">
        <f aca="true" t="shared" si="0" ref="E11:E19">B11+D11</f>
        <v>2346286.46</v>
      </c>
      <c r="F11" s="278">
        <f>E11/E$20*100</f>
        <v>0.6904745746846405</v>
      </c>
      <c r="I11" s="364"/>
      <c r="J11" s="364"/>
    </row>
    <row r="12" spans="1:10" ht="15">
      <c r="A12" s="276" t="s">
        <v>178</v>
      </c>
      <c r="B12" s="277"/>
      <c r="C12" s="277"/>
      <c r="D12" s="277">
        <v>2822885.24</v>
      </c>
      <c r="E12" s="278">
        <f t="shared" si="0"/>
        <v>2822885.24</v>
      </c>
      <c r="F12" s="278">
        <f aca="true" t="shared" si="1" ref="F12:F19">E12/E$20*100</f>
        <v>0.8307299721077321</v>
      </c>
      <c r="I12" s="364"/>
      <c r="J12" s="364"/>
    </row>
    <row r="13" spans="1:10" ht="15">
      <c r="A13" s="276" t="s">
        <v>179</v>
      </c>
      <c r="B13" s="277"/>
      <c r="C13" s="277"/>
      <c r="D13" s="277">
        <v>1503775.1</v>
      </c>
      <c r="E13" s="278">
        <f t="shared" si="0"/>
        <v>1503775.1</v>
      </c>
      <c r="F13" s="278">
        <f t="shared" si="1"/>
        <v>0.44253695799525383</v>
      </c>
      <c r="I13" s="364"/>
      <c r="J13" s="364"/>
    </row>
    <row r="14" spans="1:6" ht="15">
      <c r="A14" s="276" t="s">
        <v>78</v>
      </c>
      <c r="B14" s="277"/>
      <c r="C14" s="277"/>
      <c r="D14" s="277">
        <v>4147718.19</v>
      </c>
      <c r="E14" s="278">
        <f t="shared" si="0"/>
        <v>4147718.19</v>
      </c>
      <c r="F14" s="278">
        <f t="shared" si="1"/>
        <v>1.2206071176628606</v>
      </c>
    </row>
    <row r="15" spans="1:6" ht="15">
      <c r="A15" s="276" t="s">
        <v>79</v>
      </c>
      <c r="B15" s="277"/>
      <c r="C15" s="277"/>
      <c r="D15" s="277">
        <v>3051369.33</v>
      </c>
      <c r="E15" s="278">
        <f t="shared" si="0"/>
        <v>3051369.33</v>
      </c>
      <c r="F15" s="278">
        <f t="shared" si="1"/>
        <v>0.897969185031868</v>
      </c>
    </row>
    <row r="16" spans="1:10" ht="15">
      <c r="A16" s="276" t="s">
        <v>73</v>
      </c>
      <c r="B16" s="277"/>
      <c r="C16" s="277"/>
      <c r="D16" s="277">
        <v>2515717.08</v>
      </c>
      <c r="E16" s="278">
        <f t="shared" si="0"/>
        <v>2515717.08</v>
      </c>
      <c r="F16" s="278">
        <f t="shared" si="1"/>
        <v>0.7403352959893421</v>
      </c>
      <c r="I16" s="364"/>
      <c r="J16" s="364"/>
    </row>
    <row r="17" spans="1:12" ht="15">
      <c r="A17" s="276" t="s">
        <v>74</v>
      </c>
      <c r="B17" s="277"/>
      <c r="C17" s="277"/>
      <c r="D17" s="277">
        <v>46012704.48</v>
      </c>
      <c r="E17" s="278">
        <f t="shared" si="0"/>
        <v>46012704.48</v>
      </c>
      <c r="F17" s="278">
        <f t="shared" si="1"/>
        <v>13.540802923065945</v>
      </c>
      <c r="H17" s="364"/>
      <c r="I17" s="364"/>
      <c r="J17" s="364"/>
      <c r="L17" s="364"/>
    </row>
    <row r="18" spans="1:10" ht="15">
      <c r="A18" s="276" t="s">
        <v>180</v>
      </c>
      <c r="B18" s="277"/>
      <c r="C18" s="277"/>
      <c r="D18" s="277">
        <v>3652780.68</v>
      </c>
      <c r="E18" s="278">
        <f t="shared" si="0"/>
        <v>3652780.68</v>
      </c>
      <c r="F18" s="278">
        <f t="shared" si="1"/>
        <v>1.074954925341585</v>
      </c>
      <c r="I18" s="364"/>
      <c r="J18" s="364"/>
    </row>
    <row r="19" spans="1:10" ht="15">
      <c r="A19" s="276" t="s">
        <v>181</v>
      </c>
      <c r="B19" s="277"/>
      <c r="C19" s="277"/>
      <c r="D19" s="277">
        <v>19006942.3</v>
      </c>
      <c r="E19" s="278">
        <f t="shared" si="0"/>
        <v>19006942.3</v>
      </c>
      <c r="F19" s="278">
        <f t="shared" si="1"/>
        <v>5.593439089550899</v>
      </c>
      <c r="I19" s="364"/>
      <c r="J19" s="364"/>
    </row>
    <row r="20" spans="1:12" ht="15">
      <c r="A20" s="279" t="s">
        <v>182</v>
      </c>
      <c r="B20" s="280">
        <f>SUM(B10:B19)</f>
        <v>206395832.46</v>
      </c>
      <c r="C20" s="280">
        <f>SUM(C10:C19)</f>
        <v>0</v>
      </c>
      <c r="D20" s="280">
        <f>SUM(D10:D19)</f>
        <v>133411967.28</v>
      </c>
      <c r="E20" s="280">
        <f>SUM(E10:E19)</f>
        <v>339807799.74</v>
      </c>
      <c r="F20" s="280">
        <f>E20/E20*100</f>
        <v>100</v>
      </c>
      <c r="H20" s="364"/>
      <c r="I20" s="364"/>
      <c r="J20" s="364"/>
      <c r="L20" s="364"/>
    </row>
    <row r="21" spans="1:6" ht="15">
      <c r="A21" s="181" t="s">
        <v>183</v>
      </c>
      <c r="B21" s="182"/>
      <c r="C21" s="182" t="s">
        <v>184</v>
      </c>
      <c r="D21" s="428">
        <v>485824145.34</v>
      </c>
      <c r="E21" s="428"/>
      <c r="F21" s="288"/>
    </row>
    <row r="22" spans="1:12" ht="15">
      <c r="A22" s="181" t="s">
        <v>185</v>
      </c>
      <c r="B22" s="182"/>
      <c r="C22" s="182" t="s">
        <v>184</v>
      </c>
      <c r="D22" s="429">
        <v>113519894.17</v>
      </c>
      <c r="E22" s="429"/>
      <c r="F22" s="288"/>
      <c r="I22" s="364"/>
      <c r="K22" s="364"/>
      <c r="L22" s="364"/>
    </row>
    <row r="23" spans="1:6" ht="15">
      <c r="A23" s="289" t="s">
        <v>186</v>
      </c>
      <c r="B23" s="290"/>
      <c r="C23" s="290" t="s">
        <v>184</v>
      </c>
      <c r="D23" s="430">
        <v>372304251.17</v>
      </c>
      <c r="E23" s="430"/>
      <c r="F23" s="291"/>
    </row>
    <row r="24" ht="15">
      <c r="J24" s="364"/>
    </row>
    <row r="25" spans="2:10" ht="15">
      <c r="B25" s="367"/>
      <c r="C25" s="367"/>
      <c r="D25" s="367"/>
      <c r="J25" s="364"/>
    </row>
    <row r="26" spans="2:10" ht="15">
      <c r="B26" s="367"/>
      <c r="C26" s="367"/>
      <c r="D26" s="367"/>
      <c r="J26" s="364"/>
    </row>
    <row r="27" spans="2:10" ht="15">
      <c r="B27" s="367"/>
      <c r="C27" s="367"/>
      <c r="D27" s="367"/>
      <c r="J27" s="364"/>
    </row>
    <row r="28" spans="1:10" ht="15">
      <c r="A28" s="366"/>
      <c r="B28" s="368"/>
      <c r="C28" s="368"/>
      <c r="D28" s="368"/>
      <c r="E28" s="367"/>
      <c r="J28" s="364"/>
    </row>
    <row r="29" spans="10:12" ht="15">
      <c r="J29" s="364"/>
      <c r="L29" s="364"/>
    </row>
    <row r="30" spans="2:9" ht="15">
      <c r="B30" s="367"/>
      <c r="C30" s="367"/>
      <c r="D30" s="367"/>
      <c r="I30" s="364"/>
    </row>
    <row r="31" spans="2:4" ht="15">
      <c r="B31" s="367"/>
      <c r="C31" s="367"/>
      <c r="D31" s="367"/>
    </row>
    <row r="32" spans="2:4" ht="15">
      <c r="B32" s="367"/>
      <c r="C32" s="367"/>
      <c r="D32" s="367"/>
    </row>
    <row r="33" spans="1:5" ht="15">
      <c r="A33" s="366"/>
      <c r="B33" s="368"/>
      <c r="C33" s="368"/>
      <c r="D33" s="368"/>
      <c r="E33" s="367"/>
    </row>
    <row r="35" spans="2:5" ht="15">
      <c r="B35" s="367"/>
      <c r="C35" s="367"/>
      <c r="D35" s="367"/>
      <c r="E35" s="367"/>
    </row>
    <row r="36" spans="2:5" ht="15">
      <c r="B36" s="367"/>
      <c r="C36" s="367"/>
      <c r="D36" s="367"/>
      <c r="E36" s="367"/>
    </row>
    <row r="37" spans="2:5" ht="15">
      <c r="B37" s="367"/>
      <c r="C37" s="367"/>
      <c r="D37" s="367"/>
      <c r="E37" s="367"/>
    </row>
    <row r="38" spans="1:5" ht="15">
      <c r="A38" s="366"/>
      <c r="B38" s="368"/>
      <c r="C38" s="368"/>
      <c r="D38" s="368"/>
      <c r="E38" s="367"/>
    </row>
    <row r="40" spans="2:8" ht="15">
      <c r="B40" s="367"/>
      <c r="D40" s="367"/>
      <c r="E40" s="367"/>
      <c r="H40" s="364"/>
    </row>
    <row r="42" ht="15">
      <c r="B42" s="367"/>
    </row>
  </sheetData>
  <sheetProtection/>
  <mergeCells count="8">
    <mergeCell ref="A2:F2"/>
    <mergeCell ref="D21:E21"/>
    <mergeCell ref="D22:E22"/>
    <mergeCell ref="D23:E23"/>
    <mergeCell ref="B5:C5"/>
    <mergeCell ref="B6:C6"/>
    <mergeCell ref="B7:C7"/>
    <mergeCell ref="B8:C8"/>
  </mergeCells>
  <printOptions/>
  <pageMargins left="0.8" right="0.41" top="0.7480314960629921" bottom="0.5118110236220472" header="0.5118110236220472" footer="0.4724409448818898"/>
  <pageSetup horizontalDpi="600" verticalDpi="600" orientation="portrait" scale="95" r:id="rId1"/>
  <headerFooter alignWithMargins="0">
    <oddFooter>&amp;R&amp;"Times New Roman,Normal"&amp;9Form. Nivel Especializado</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34" sqref="G34"/>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69"/>
  <sheetViews>
    <sheetView tabSelected="1" zoomScale="82" zoomScaleNormal="82" zoomScalePageLayoutView="0" workbookViewId="0" topLeftCell="A13">
      <selection activeCell="H42" sqref="H42"/>
    </sheetView>
  </sheetViews>
  <sheetFormatPr defaultColWidth="9.140625" defaultRowHeight="12.75"/>
  <cols>
    <col min="1" max="1" width="33.421875" style="14" customWidth="1"/>
    <col min="2" max="3" width="10.00390625" style="14" customWidth="1"/>
    <col min="4" max="4" width="13.140625" style="14" customWidth="1"/>
    <col min="5" max="5" width="21.7109375" style="14" customWidth="1"/>
    <col min="6" max="6" width="14.421875" style="14" customWidth="1"/>
    <col min="7" max="7" width="11.8515625" style="14" customWidth="1"/>
    <col min="8" max="8" width="12.57421875" style="14" customWidth="1"/>
    <col min="9" max="9" width="9.140625" style="14" customWidth="1"/>
    <col min="10" max="10" width="10.140625" style="14" customWidth="1"/>
    <col min="11" max="11" width="11.7109375" style="14" customWidth="1"/>
    <col min="12" max="12" width="12.57421875" style="14" customWidth="1"/>
    <col min="13" max="13" width="16.7109375" style="14" customWidth="1"/>
  </cols>
  <sheetData>
    <row r="1" spans="1:13" ht="15.75">
      <c r="A1" s="53" t="s">
        <v>213</v>
      </c>
      <c r="B1" s="54"/>
      <c r="C1" s="54"/>
      <c r="D1" s="54"/>
      <c r="E1" s="54"/>
      <c r="F1" s="54"/>
      <c r="G1" s="54"/>
      <c r="H1" s="54"/>
      <c r="I1" s="54"/>
      <c r="J1" s="54"/>
      <c r="K1" s="54"/>
      <c r="L1" s="54"/>
      <c r="M1" s="55"/>
    </row>
    <row r="2" spans="1:13" ht="12.75">
      <c r="A2" s="386" t="s">
        <v>32</v>
      </c>
      <c r="B2" s="31">
        <v>1</v>
      </c>
      <c r="C2" s="31">
        <v>2</v>
      </c>
      <c r="D2" s="31">
        <v>3</v>
      </c>
      <c r="E2" s="31">
        <v>4</v>
      </c>
      <c r="F2" s="31">
        <v>5</v>
      </c>
      <c r="G2" s="31">
        <v>6</v>
      </c>
      <c r="H2" s="382" t="s">
        <v>1</v>
      </c>
      <c r="I2" s="383"/>
      <c r="J2" s="383"/>
      <c r="K2" s="383"/>
      <c r="L2" s="383"/>
      <c r="M2" s="383"/>
    </row>
    <row r="3" spans="1:13" ht="9" customHeight="1">
      <c r="A3" s="386"/>
      <c r="B3" s="381" t="s">
        <v>20</v>
      </c>
      <c r="C3" s="381" t="s">
        <v>199</v>
      </c>
      <c r="D3" s="381" t="s">
        <v>18</v>
      </c>
      <c r="E3" s="381" t="s">
        <v>11</v>
      </c>
      <c r="F3" s="381" t="s">
        <v>12</v>
      </c>
      <c r="G3" s="381" t="s">
        <v>13</v>
      </c>
      <c r="H3" s="383"/>
      <c r="I3" s="383"/>
      <c r="J3" s="383"/>
      <c r="K3" s="383"/>
      <c r="L3" s="383"/>
      <c r="M3" s="383"/>
    </row>
    <row r="4" spans="1:13" ht="15.75" customHeight="1">
      <c r="A4" s="386"/>
      <c r="B4" s="381"/>
      <c r="C4" s="381"/>
      <c r="D4" s="381"/>
      <c r="E4" s="381"/>
      <c r="F4" s="381"/>
      <c r="G4" s="381"/>
      <c r="H4" s="32">
        <v>7</v>
      </c>
      <c r="I4" s="384" t="s">
        <v>200</v>
      </c>
      <c r="J4" s="384"/>
      <c r="K4" s="384"/>
      <c r="L4" s="32">
        <v>9</v>
      </c>
      <c r="M4" s="32">
        <v>10</v>
      </c>
    </row>
    <row r="5" spans="1:13" ht="12.75">
      <c r="A5" s="386"/>
      <c r="B5" s="381"/>
      <c r="C5" s="381"/>
      <c r="D5" s="381"/>
      <c r="E5" s="381"/>
      <c r="F5" s="381"/>
      <c r="G5" s="381"/>
      <c r="H5" s="388" t="s">
        <v>19</v>
      </c>
      <c r="I5" s="385" t="s">
        <v>276</v>
      </c>
      <c r="J5" s="385"/>
      <c r="K5" s="385"/>
      <c r="L5" s="381" t="s">
        <v>275</v>
      </c>
      <c r="M5" s="387" t="s">
        <v>239</v>
      </c>
    </row>
    <row r="6" spans="1:13" ht="12.75">
      <c r="A6" s="386"/>
      <c r="B6" s="381"/>
      <c r="C6" s="381"/>
      <c r="D6" s="381"/>
      <c r="E6" s="381"/>
      <c r="F6" s="381"/>
      <c r="G6" s="381"/>
      <c r="H6" s="389"/>
      <c r="I6" s="33" t="s">
        <v>35</v>
      </c>
      <c r="J6" s="33" t="s">
        <v>36</v>
      </c>
      <c r="K6" s="34" t="s">
        <v>0</v>
      </c>
      <c r="L6" s="381"/>
      <c r="M6" s="387"/>
    </row>
    <row r="7" spans="1:13" ht="15.75">
      <c r="A7" s="35" t="s">
        <v>2</v>
      </c>
      <c r="B7" s="36">
        <v>2961</v>
      </c>
      <c r="C7" s="36">
        <v>30</v>
      </c>
      <c r="D7" s="36">
        <v>10980.416666666666</v>
      </c>
      <c r="E7" s="36">
        <v>10847</v>
      </c>
      <c r="F7" s="37">
        <f>E7/D7*100</f>
        <v>98.78495806929003</v>
      </c>
      <c r="G7" s="38">
        <f>E7/L7</f>
        <v>4.429154757043691</v>
      </c>
      <c r="H7" s="35">
        <v>2170</v>
      </c>
      <c r="I7" s="35">
        <v>73</v>
      </c>
      <c r="J7" s="35">
        <v>206</v>
      </c>
      <c r="K7" s="35">
        <f>SUM(I7:J7)</f>
        <v>279</v>
      </c>
      <c r="L7" s="35">
        <f>+K7+H7</f>
        <v>2449</v>
      </c>
      <c r="M7" s="39">
        <f>K7*100/L7</f>
        <v>11.39240506329114</v>
      </c>
    </row>
    <row r="8" spans="1:13" ht="15.75">
      <c r="A8" s="35" t="s">
        <v>33</v>
      </c>
      <c r="B8" s="36">
        <v>1702</v>
      </c>
      <c r="C8" s="36">
        <v>36</v>
      </c>
      <c r="D8" s="36">
        <v>13140</v>
      </c>
      <c r="E8" s="36">
        <v>7237</v>
      </c>
      <c r="F8" s="37">
        <f>E8/D8*100</f>
        <v>55.07610350076103</v>
      </c>
      <c r="G8" s="38">
        <f>E8/L8</f>
        <v>4.723890339425587</v>
      </c>
      <c r="H8" s="35">
        <v>1515</v>
      </c>
      <c r="I8" s="35">
        <v>3</v>
      </c>
      <c r="J8" s="35">
        <v>14</v>
      </c>
      <c r="K8" s="35">
        <f>SUM(I8:J8)</f>
        <v>17</v>
      </c>
      <c r="L8" s="35">
        <f>+K8+H8</f>
        <v>1532</v>
      </c>
      <c r="M8" s="39">
        <f>K8*100/L8</f>
        <v>1.1096605744125327</v>
      </c>
    </row>
    <row r="9" spans="1:13" ht="15.75">
      <c r="A9" s="35" t="s">
        <v>3</v>
      </c>
      <c r="B9" s="36">
        <v>1373</v>
      </c>
      <c r="C9" s="36">
        <v>25.5</v>
      </c>
      <c r="D9" s="36">
        <v>9307.5</v>
      </c>
      <c r="E9" s="36">
        <v>4443</v>
      </c>
      <c r="F9" s="37">
        <v>47.73569701853344</v>
      </c>
      <c r="G9" s="38">
        <f aca="true" t="shared" si="0" ref="G9:G15">E9/L9</f>
        <v>3.746205733558179</v>
      </c>
      <c r="H9" s="35">
        <v>1183</v>
      </c>
      <c r="I9" s="35">
        <v>3</v>
      </c>
      <c r="J9" s="35">
        <v>0</v>
      </c>
      <c r="K9" s="35">
        <f aca="true" t="shared" si="1" ref="K9:K16">SUM(I9:J9)</f>
        <v>3</v>
      </c>
      <c r="L9" s="35">
        <f aca="true" t="shared" si="2" ref="L9:L16">+K9+H9</f>
        <v>1186</v>
      </c>
      <c r="M9" s="39">
        <f aca="true" t="shared" si="3" ref="M9:M23">K9*100/L9</f>
        <v>0.25295109612141653</v>
      </c>
    </row>
    <row r="10" spans="1:13" ht="15.75">
      <c r="A10" s="35" t="s">
        <v>4</v>
      </c>
      <c r="B10" s="36">
        <v>2662</v>
      </c>
      <c r="C10" s="36">
        <v>14.75</v>
      </c>
      <c r="D10" s="36">
        <v>5383.75</v>
      </c>
      <c r="E10" s="36">
        <v>5966</v>
      </c>
      <c r="F10" s="37">
        <v>110.81495240306478</v>
      </c>
      <c r="G10" s="38">
        <f t="shared" si="0"/>
        <v>2.580449826989619</v>
      </c>
      <c r="H10" s="35">
        <v>2311</v>
      </c>
      <c r="I10" s="35">
        <v>0</v>
      </c>
      <c r="J10" s="35">
        <v>1</v>
      </c>
      <c r="K10" s="35">
        <f t="shared" si="1"/>
        <v>1</v>
      </c>
      <c r="L10" s="35">
        <f t="shared" si="2"/>
        <v>2312</v>
      </c>
      <c r="M10" s="39">
        <f t="shared" si="3"/>
        <v>0.04325259515570934</v>
      </c>
    </row>
    <row r="11" spans="1:13" ht="15.75">
      <c r="A11" s="35" t="s">
        <v>5</v>
      </c>
      <c r="B11" s="36">
        <v>539</v>
      </c>
      <c r="C11" s="36">
        <v>14.833333333333334</v>
      </c>
      <c r="D11" s="36">
        <v>5414.166666666667</v>
      </c>
      <c r="E11" s="36">
        <v>2174</v>
      </c>
      <c r="F11" s="37">
        <v>40.1539171925504</v>
      </c>
      <c r="G11" s="38">
        <f t="shared" si="0"/>
        <v>3.0027624309392267</v>
      </c>
      <c r="H11" s="35">
        <v>724</v>
      </c>
      <c r="I11" s="35">
        <v>0</v>
      </c>
      <c r="J11" s="35">
        <v>0</v>
      </c>
      <c r="K11" s="35">
        <f t="shared" si="1"/>
        <v>0</v>
      </c>
      <c r="L11" s="35">
        <f t="shared" si="2"/>
        <v>724</v>
      </c>
      <c r="M11" s="39">
        <f t="shared" si="3"/>
        <v>0</v>
      </c>
    </row>
    <row r="12" spans="1:13" ht="15.75">
      <c r="A12" s="35" t="s">
        <v>6</v>
      </c>
      <c r="B12" s="36">
        <v>0</v>
      </c>
      <c r="C12" s="36">
        <v>0</v>
      </c>
      <c r="D12" s="36">
        <f>C12*90</f>
        <v>0</v>
      </c>
      <c r="E12" s="36">
        <v>0</v>
      </c>
      <c r="F12" s="37">
        <v>0</v>
      </c>
      <c r="G12" s="38">
        <v>0</v>
      </c>
      <c r="H12" s="35">
        <v>0</v>
      </c>
      <c r="I12" s="35">
        <v>0</v>
      </c>
      <c r="J12" s="35">
        <v>0</v>
      </c>
      <c r="K12" s="35">
        <f t="shared" si="1"/>
        <v>0</v>
      </c>
      <c r="L12" s="35">
        <f t="shared" si="2"/>
        <v>0</v>
      </c>
      <c r="M12" s="39">
        <v>0</v>
      </c>
    </row>
    <row r="13" spans="1:13" ht="15.75">
      <c r="A13" s="35" t="s">
        <v>7</v>
      </c>
      <c r="B13" s="36">
        <v>9</v>
      </c>
      <c r="C13" s="36">
        <v>1</v>
      </c>
      <c r="D13" s="36">
        <v>395.41666666666663</v>
      </c>
      <c r="E13" s="36">
        <v>176</v>
      </c>
      <c r="F13" s="37">
        <v>44.5100105374078</v>
      </c>
      <c r="G13" s="38">
        <f t="shared" si="0"/>
        <v>4.888888888888889</v>
      </c>
      <c r="H13" s="35">
        <v>36</v>
      </c>
      <c r="I13" s="35">
        <v>0</v>
      </c>
      <c r="J13" s="35">
        <v>0</v>
      </c>
      <c r="K13" s="35">
        <f t="shared" si="1"/>
        <v>0</v>
      </c>
      <c r="L13" s="35">
        <f t="shared" si="2"/>
        <v>36</v>
      </c>
      <c r="M13" s="39">
        <f t="shared" si="3"/>
        <v>0</v>
      </c>
    </row>
    <row r="14" spans="1:13" ht="15.75">
      <c r="A14" s="35" t="s">
        <v>9</v>
      </c>
      <c r="B14" s="36">
        <v>0</v>
      </c>
      <c r="C14" s="36">
        <v>0</v>
      </c>
      <c r="D14" s="36">
        <f>C14*90</f>
        <v>0</v>
      </c>
      <c r="E14" s="36">
        <v>0</v>
      </c>
      <c r="F14" s="37">
        <v>0</v>
      </c>
      <c r="G14" s="38">
        <v>0</v>
      </c>
      <c r="H14" s="35">
        <v>0</v>
      </c>
      <c r="I14" s="35">
        <v>0</v>
      </c>
      <c r="J14" s="35">
        <v>0</v>
      </c>
      <c r="K14" s="35">
        <f t="shared" si="1"/>
        <v>0</v>
      </c>
      <c r="L14" s="35">
        <f t="shared" si="2"/>
        <v>0</v>
      </c>
      <c r="M14" s="39">
        <v>0</v>
      </c>
    </row>
    <row r="15" spans="1:13" ht="15.75">
      <c r="A15" s="35" t="s">
        <v>34</v>
      </c>
      <c r="B15" s="36">
        <v>2</v>
      </c>
      <c r="C15" s="36">
        <v>0</v>
      </c>
      <c r="D15" s="36">
        <v>152.08333333333334</v>
      </c>
      <c r="E15" s="36">
        <v>21</v>
      </c>
      <c r="F15" s="37">
        <v>13.80821917808219</v>
      </c>
      <c r="G15" s="38">
        <f t="shared" si="0"/>
        <v>3.5</v>
      </c>
      <c r="H15" s="35">
        <v>6</v>
      </c>
      <c r="I15" s="35">
        <v>0</v>
      </c>
      <c r="J15" s="35">
        <v>0</v>
      </c>
      <c r="K15" s="35">
        <f t="shared" si="1"/>
        <v>0</v>
      </c>
      <c r="L15" s="35">
        <f t="shared" si="2"/>
        <v>6</v>
      </c>
      <c r="M15" s="39">
        <f t="shared" si="3"/>
        <v>0</v>
      </c>
    </row>
    <row r="16" spans="1:13" ht="15.75">
      <c r="A16" s="35" t="s">
        <v>77</v>
      </c>
      <c r="B16" s="36">
        <v>0</v>
      </c>
      <c r="C16" s="36">
        <v>0</v>
      </c>
      <c r="D16" s="36">
        <v>0</v>
      </c>
      <c r="E16" s="36">
        <v>0</v>
      </c>
      <c r="F16" s="37">
        <v>0</v>
      </c>
      <c r="G16" s="38">
        <v>0</v>
      </c>
      <c r="H16" s="35">
        <v>0</v>
      </c>
      <c r="I16" s="35">
        <v>0</v>
      </c>
      <c r="J16" s="35">
        <v>0</v>
      </c>
      <c r="K16" s="35">
        <f t="shared" si="1"/>
        <v>0</v>
      </c>
      <c r="L16" s="35">
        <f t="shared" si="2"/>
        <v>0</v>
      </c>
      <c r="M16" s="39">
        <v>0</v>
      </c>
    </row>
    <row r="17" spans="1:13" ht="15.75">
      <c r="A17" s="40" t="s">
        <v>238</v>
      </c>
      <c r="B17" s="41"/>
      <c r="C17" s="41"/>
      <c r="D17" s="41"/>
      <c r="E17" s="41"/>
      <c r="F17" s="42"/>
      <c r="G17" s="43"/>
      <c r="H17" s="40"/>
      <c r="I17" s="40"/>
      <c r="J17" s="40"/>
      <c r="K17" s="40"/>
      <c r="L17" s="40"/>
      <c r="M17" s="44"/>
    </row>
    <row r="18" spans="1:13" ht="16.5" customHeight="1">
      <c r="A18" s="342" t="s">
        <v>370</v>
      </c>
      <c r="B18" s="343">
        <f>'[1]Enero'!B18+'[1]Febrero'!B18+'[1]Marzo'!B18+'[1]Abril'!B18+'[1]Mayo'!B18+'[1]Junio'!B18+'[1]Julio'!B18+'[1]Agosto'!B18+'[1]Septiembre'!B18+'[1]Octubre'!B18+'[1]Noviembre'!B18+'[1]Diciembre'!B18</f>
        <v>1045</v>
      </c>
      <c r="C18" s="344">
        <v>0</v>
      </c>
      <c r="D18" s="345">
        <f>'[1]Enero'!D18+'[1]Febrero'!D18+'[1]Marzo'!D18+'[1]Abril'!D18+'[1]Mayo'!D18+'[1]Junio'!D18+'[1]Julio'!D18+'[1]Agosto'!D18+'[1]Septiembre'!D18+'[1]Octubre'!D18+'[1]Noviembre'!D18+'[1]Diciembre'!D18</f>
        <v>3216</v>
      </c>
      <c r="E18" s="346">
        <v>10</v>
      </c>
      <c r="F18" s="37">
        <v>16.438356164383563</v>
      </c>
      <c r="G18" s="38">
        <f aca="true" t="shared" si="4" ref="G18:G23">E18/L18</f>
        <v>0.004606172270842929</v>
      </c>
      <c r="H18" s="35">
        <v>2171</v>
      </c>
      <c r="I18" s="35">
        <v>0</v>
      </c>
      <c r="J18" s="35">
        <v>0</v>
      </c>
      <c r="K18" s="35">
        <f aca="true" t="shared" si="5" ref="K18:K23">SUM(I18:J18)</f>
        <v>0</v>
      </c>
      <c r="L18" s="35">
        <f aca="true" t="shared" si="6" ref="L18:L23">+K18+H18</f>
        <v>2171</v>
      </c>
      <c r="M18" s="39">
        <f t="shared" si="3"/>
        <v>0</v>
      </c>
    </row>
    <row r="19" spans="1:13" ht="15.75">
      <c r="A19" s="347" t="s">
        <v>371</v>
      </c>
      <c r="B19" s="343">
        <f>'[1]Enero'!B19+'[1]Febrero'!B19+'[1]Marzo'!B19+'[1]Abril'!B19+'[1]Mayo'!B19+'[1]Junio'!B19+'[1]Julio'!B19+'[1]Agosto'!B19+'[1]Septiembre'!B19+'[1]Octubre'!B19+'[1]Noviembre'!B19+'[1]Diciembre'!B19</f>
        <v>1021</v>
      </c>
      <c r="C19" s="344">
        <v>3</v>
      </c>
      <c r="D19" s="345">
        <f>'[1]Enero'!D19+'[1]Febrero'!D19+'[1]Marzo'!D19+'[1]Abril'!D19+'[1]Mayo'!D19+'[1]Junio'!D19+'[1]Julio'!D19+'[1]Agosto'!D19+'[1]Septiembre'!D19+'[1]Octubre'!D19+'[1]Noviembre'!D19+'[1]Diciembre'!D19</f>
        <v>3052</v>
      </c>
      <c r="E19" s="346">
        <v>623</v>
      </c>
      <c r="F19" s="37">
        <v>52.518440463645945</v>
      </c>
      <c r="G19" s="38">
        <f t="shared" si="4"/>
        <v>0.3067454455933038</v>
      </c>
      <c r="H19" s="35">
        <v>2031</v>
      </c>
      <c r="I19" s="35">
        <v>0</v>
      </c>
      <c r="J19" s="35">
        <v>0</v>
      </c>
      <c r="K19" s="35">
        <f t="shared" si="5"/>
        <v>0</v>
      </c>
      <c r="L19" s="35">
        <f t="shared" si="6"/>
        <v>2031</v>
      </c>
      <c r="M19" s="39">
        <f t="shared" si="3"/>
        <v>0</v>
      </c>
    </row>
    <row r="20" spans="1:13" ht="15.75">
      <c r="A20" s="347" t="s">
        <v>372</v>
      </c>
      <c r="B20" s="343">
        <f>'[1]Enero'!B20+'[1]Febrero'!B20+'[1]Marzo'!B20+'[1]Abril'!B20+'[1]Mayo'!B20+'[1]Junio'!B20+'[1]Julio'!B20+'[1]Agosto'!B20+'[1]Septiembre'!B20+'[1]Octubre'!B20+'[1]Noviembre'!B20+'[1]Diciembre'!B20</f>
        <v>0</v>
      </c>
      <c r="C20" s="344">
        <v>6</v>
      </c>
      <c r="D20" s="345">
        <f>'[1]Enero'!D20+'[1]Febrero'!D20+'[1]Marzo'!D20+'[1]Abril'!D20+'[1]Mayo'!D20+'[1]Junio'!D20+'[1]Julio'!D20+'[1]Agosto'!D20+'[1]Septiembre'!D20+'[1]Octubre'!D20+'[1]Noviembre'!D20+'[1]Diciembre'!D20</f>
        <v>0</v>
      </c>
      <c r="E20" s="346">
        <v>1787</v>
      </c>
      <c r="F20" s="37">
        <v>79.39281747500925</v>
      </c>
      <c r="G20" s="38">
        <v>7.735930735930736</v>
      </c>
      <c r="H20" s="35">
        <v>0</v>
      </c>
      <c r="I20" s="35">
        <v>0</v>
      </c>
      <c r="J20" s="35">
        <v>0</v>
      </c>
      <c r="K20" s="35">
        <f t="shared" si="5"/>
        <v>0</v>
      </c>
      <c r="L20" s="35">
        <f t="shared" si="6"/>
        <v>0</v>
      </c>
      <c r="M20" s="39">
        <v>0</v>
      </c>
    </row>
    <row r="21" spans="1:13" ht="15.75">
      <c r="A21" s="347" t="s">
        <v>373</v>
      </c>
      <c r="B21" s="343">
        <f>'[1]Enero'!B21+'[1]Febrero'!B21+'[1]Marzo'!B21+'[1]Abril'!B21+'[1]Mayo'!B21+'[1]Junio'!B21+'[1]Julio'!B21+'[1]Agosto'!B21+'[1]Septiembre'!B21+'[1]Octubre'!B21+'[1]Noviembre'!B21+'[1]Diciembre'!B21</f>
        <v>933</v>
      </c>
      <c r="C21" s="344">
        <v>7</v>
      </c>
      <c r="D21" s="345">
        <f>'[1]Enero'!D21+'[1]Febrero'!D21+'[1]Marzo'!D21+'[1]Abril'!D21+'[1]Mayo'!D21+'[1]Junio'!D21+'[1]Julio'!D21+'[1]Agosto'!D21+'[1]Septiembre'!D21+'[1]Octubre'!D21+'[1]Noviembre'!D21+'[1]Diciembre'!D21</f>
        <v>3129</v>
      </c>
      <c r="E21" s="346">
        <v>2472</v>
      </c>
      <c r="F21" s="37">
        <v>95.61321514907334</v>
      </c>
      <c r="G21" s="38">
        <f t="shared" si="4"/>
        <v>1.0600343053173242</v>
      </c>
      <c r="H21" s="35">
        <v>2196</v>
      </c>
      <c r="I21" s="35">
        <v>12</v>
      </c>
      <c r="J21" s="35">
        <v>124</v>
      </c>
      <c r="K21" s="35">
        <f t="shared" si="5"/>
        <v>136</v>
      </c>
      <c r="L21" s="35">
        <f t="shared" si="6"/>
        <v>2332</v>
      </c>
      <c r="M21" s="39">
        <f t="shared" si="3"/>
        <v>5.831903945111493</v>
      </c>
    </row>
    <row r="22" spans="1:13" ht="15.75">
      <c r="A22" s="35" t="s">
        <v>374</v>
      </c>
      <c r="B22" s="36">
        <v>76</v>
      </c>
      <c r="C22" s="36">
        <v>11</v>
      </c>
      <c r="D22" s="36">
        <v>11</v>
      </c>
      <c r="E22" s="36">
        <v>3</v>
      </c>
      <c r="F22" s="37">
        <v>35.99003735990037</v>
      </c>
      <c r="G22" s="38">
        <f t="shared" si="4"/>
        <v>0.011320754716981131</v>
      </c>
      <c r="H22" s="35">
        <v>251</v>
      </c>
      <c r="I22" s="35">
        <v>11</v>
      </c>
      <c r="J22" s="35">
        <v>3</v>
      </c>
      <c r="K22" s="35">
        <f t="shared" si="5"/>
        <v>14</v>
      </c>
      <c r="L22" s="35">
        <f t="shared" si="6"/>
        <v>265</v>
      </c>
      <c r="M22" s="39">
        <f t="shared" si="3"/>
        <v>5.283018867924528</v>
      </c>
    </row>
    <row r="23" spans="1:13" ht="15.75">
      <c r="A23" s="35" t="s">
        <v>375</v>
      </c>
      <c r="B23" s="36">
        <v>1</v>
      </c>
      <c r="C23" s="36">
        <v>7</v>
      </c>
      <c r="D23" s="36">
        <v>0</v>
      </c>
      <c r="E23" s="36">
        <v>44</v>
      </c>
      <c r="F23" s="37">
        <v>72.32876712328768</v>
      </c>
      <c r="G23" s="38">
        <f t="shared" si="4"/>
        <v>6.285714285714286</v>
      </c>
      <c r="H23" s="35">
        <v>7</v>
      </c>
      <c r="I23" s="35">
        <v>0</v>
      </c>
      <c r="J23" s="35">
        <v>0</v>
      </c>
      <c r="K23" s="35">
        <f t="shared" si="5"/>
        <v>0</v>
      </c>
      <c r="L23" s="35">
        <f t="shared" si="6"/>
        <v>7</v>
      </c>
      <c r="M23" s="39">
        <f t="shared" si="3"/>
        <v>0</v>
      </c>
    </row>
    <row r="24" spans="1:13" ht="15.75">
      <c r="A24" s="45" t="s">
        <v>0</v>
      </c>
      <c r="B24" s="46">
        <f>SUM(B7:B23)</f>
        <v>12324</v>
      </c>
      <c r="C24" s="46"/>
      <c r="D24" s="46">
        <f>SUM(D7:D23)</f>
        <v>54181.33333333333</v>
      </c>
      <c r="E24" s="46">
        <f>SUM(E7:E23)</f>
        <v>35803</v>
      </c>
      <c r="F24" s="47">
        <f>E24/D24*100</f>
        <v>66.07995373560391</v>
      </c>
      <c r="G24" s="48">
        <f>E24/L24</f>
        <v>2.378778818683144</v>
      </c>
      <c r="H24" s="45">
        <f>SUM(H7:H23)</f>
        <v>14601</v>
      </c>
      <c r="I24" s="45">
        <f>SUM(I7:I23)</f>
        <v>102</v>
      </c>
      <c r="J24" s="45">
        <f>SUM(J7:J23)</f>
        <v>348</v>
      </c>
      <c r="K24" s="45">
        <f>SUM(K7:K23)</f>
        <v>450</v>
      </c>
      <c r="L24" s="45">
        <f>+K24+H24</f>
        <v>15051</v>
      </c>
      <c r="M24" s="49">
        <f>K24*100/L24</f>
        <v>2.9898345624875424</v>
      </c>
    </row>
    <row r="25" spans="1:13" ht="15.75">
      <c r="A25" s="56" t="s">
        <v>321</v>
      </c>
      <c r="B25" s="50"/>
      <c r="C25" s="50"/>
      <c r="D25" s="50"/>
      <c r="E25" s="50"/>
      <c r="F25" s="50"/>
      <c r="G25" s="50"/>
      <c r="H25" s="50"/>
      <c r="I25" s="50"/>
      <c r="J25" s="50"/>
      <c r="K25" s="50"/>
      <c r="L25" s="50"/>
      <c r="M25" s="57"/>
    </row>
    <row r="26" spans="1:13" ht="15.75">
      <c r="A26" s="58" t="s">
        <v>322</v>
      </c>
      <c r="B26" s="51"/>
      <c r="C26" s="51"/>
      <c r="D26" s="51"/>
      <c r="E26" s="51"/>
      <c r="F26" s="51"/>
      <c r="G26" s="51"/>
      <c r="H26" s="51"/>
      <c r="I26" s="51"/>
      <c r="J26" s="51"/>
      <c r="K26" s="51"/>
      <c r="L26" s="51"/>
      <c r="M26" s="59"/>
    </row>
    <row r="27" spans="1:13" ht="12.75">
      <c r="A27" s="375" t="s">
        <v>278</v>
      </c>
      <c r="B27" s="376"/>
      <c r="C27" s="376"/>
      <c r="D27" s="376"/>
      <c r="E27" s="376"/>
      <c r="F27" s="376"/>
      <c r="G27" s="376"/>
      <c r="H27" s="376"/>
      <c r="I27" s="376"/>
      <c r="J27" s="376"/>
      <c r="K27" s="376"/>
      <c r="L27" s="376"/>
      <c r="M27" s="377"/>
    </row>
    <row r="28" spans="1:13" ht="35.25" customHeight="1">
      <c r="A28" s="375" t="s">
        <v>385</v>
      </c>
      <c r="B28" s="376"/>
      <c r="C28" s="376"/>
      <c r="D28" s="376"/>
      <c r="E28" s="376"/>
      <c r="F28" s="376"/>
      <c r="G28" s="376"/>
      <c r="H28" s="376"/>
      <c r="I28" s="376"/>
      <c r="J28" s="376"/>
      <c r="K28" s="376"/>
      <c r="L28" s="376"/>
      <c r="M28" s="377"/>
    </row>
    <row r="29" spans="1:13" ht="33.75" customHeight="1">
      <c r="A29" s="375" t="s">
        <v>205</v>
      </c>
      <c r="B29" s="376"/>
      <c r="C29" s="376"/>
      <c r="D29" s="376"/>
      <c r="E29" s="376"/>
      <c r="F29" s="376"/>
      <c r="G29" s="376"/>
      <c r="H29" s="376"/>
      <c r="I29" s="376"/>
      <c r="J29" s="376"/>
      <c r="K29" s="376"/>
      <c r="L29" s="376"/>
      <c r="M29" s="377"/>
    </row>
    <row r="30" spans="1:13" ht="15.75">
      <c r="A30" s="58" t="s">
        <v>201</v>
      </c>
      <c r="B30" s="51"/>
      <c r="C30" s="51"/>
      <c r="D30" s="51"/>
      <c r="E30" s="51"/>
      <c r="F30" s="51"/>
      <c r="G30" s="51"/>
      <c r="H30" s="51"/>
      <c r="I30" s="51"/>
      <c r="J30" s="51"/>
      <c r="K30" s="51"/>
      <c r="L30" s="51"/>
      <c r="M30" s="59"/>
    </row>
    <row r="31" spans="1:13" ht="15.75">
      <c r="A31" s="58" t="s">
        <v>359</v>
      </c>
      <c r="B31" s="51"/>
      <c r="C31" s="51"/>
      <c r="D31" s="51"/>
      <c r="E31" s="51"/>
      <c r="F31" s="51"/>
      <c r="G31" s="51"/>
      <c r="H31" s="51"/>
      <c r="I31" s="51"/>
      <c r="J31" s="51"/>
      <c r="K31" s="51"/>
      <c r="L31" s="51"/>
      <c r="M31" s="59"/>
    </row>
    <row r="32" spans="1:13" ht="16.5" customHeight="1">
      <c r="A32" s="378" t="s">
        <v>320</v>
      </c>
      <c r="B32" s="379"/>
      <c r="C32" s="379"/>
      <c r="D32" s="379"/>
      <c r="E32" s="379"/>
      <c r="F32" s="379"/>
      <c r="G32" s="379"/>
      <c r="H32" s="379"/>
      <c r="I32" s="379"/>
      <c r="J32" s="379"/>
      <c r="K32" s="379"/>
      <c r="L32" s="379"/>
      <c r="M32" s="380"/>
    </row>
    <row r="33" ht="15.75">
      <c r="A33" s="52"/>
    </row>
    <row r="34" ht="12.75">
      <c r="A34" s="28"/>
    </row>
    <row r="35" ht="12.75">
      <c r="A35" s="28"/>
    </row>
    <row r="36" ht="12.75">
      <c r="A36" s="28"/>
    </row>
    <row r="40" spans="1:6" ht="15">
      <c r="A40" s="319" t="s">
        <v>386</v>
      </c>
      <c r="B40" s="281"/>
      <c r="C40" s="281"/>
      <c r="D40" s="281"/>
      <c r="E40" s="281"/>
      <c r="F40" s="282"/>
    </row>
    <row r="41" spans="1:6" ht="12.75">
      <c r="A41" s="425" t="s">
        <v>274</v>
      </c>
      <c r="B41" s="426"/>
      <c r="C41" s="426"/>
      <c r="D41" s="426"/>
      <c r="E41" s="426"/>
      <c r="F41" s="427"/>
    </row>
    <row r="42" spans="1:6" ht="12.75">
      <c r="A42" s="283"/>
      <c r="B42" s="274"/>
      <c r="C42" s="274"/>
      <c r="D42" s="274"/>
      <c r="E42" s="274"/>
      <c r="F42" s="284"/>
    </row>
    <row r="43" spans="1:6" ht="12.75">
      <c r="A43" s="285" t="s">
        <v>51</v>
      </c>
      <c r="B43" s="286"/>
      <c r="C43" s="286"/>
      <c r="D43" s="286"/>
      <c r="E43" s="286"/>
      <c r="F43" s="287"/>
    </row>
    <row r="44" spans="1:6" ht="12.75">
      <c r="A44" s="283" t="s">
        <v>270</v>
      </c>
      <c r="B44" s="431">
        <v>99276487</v>
      </c>
      <c r="C44" s="431"/>
      <c r="D44" s="274"/>
      <c r="E44" s="274"/>
      <c r="F44" s="284"/>
    </row>
    <row r="45" spans="1:6" ht="12.75">
      <c r="A45" s="283" t="s">
        <v>175</v>
      </c>
      <c r="B45" s="432">
        <v>48860831.81</v>
      </c>
      <c r="C45" s="432"/>
      <c r="D45" s="274"/>
      <c r="E45" s="274"/>
      <c r="F45" s="284"/>
    </row>
    <row r="46" spans="1:6" ht="12.75">
      <c r="A46" s="283" t="s">
        <v>211</v>
      </c>
      <c r="B46" s="432"/>
      <c r="C46" s="432"/>
      <c r="D46" s="274"/>
      <c r="E46" s="274"/>
      <c r="F46" s="284"/>
    </row>
    <row r="47" spans="1:6" ht="13.5" thickBot="1">
      <c r="A47" s="285" t="s">
        <v>80</v>
      </c>
      <c r="B47" s="433">
        <f>SUM(B44:C46)</f>
        <v>148137318.81</v>
      </c>
      <c r="C47" s="433"/>
      <c r="D47" s="286"/>
      <c r="E47" s="286"/>
      <c r="F47" s="287"/>
    </row>
    <row r="48" spans="1:6" ht="24.75" thickTop="1">
      <c r="A48" s="275" t="s">
        <v>72</v>
      </c>
      <c r="B48" s="275" t="s">
        <v>270</v>
      </c>
      <c r="C48" s="275" t="s">
        <v>271</v>
      </c>
      <c r="D48" s="275" t="s">
        <v>272</v>
      </c>
      <c r="E48" s="275" t="s">
        <v>273</v>
      </c>
      <c r="F48" s="275" t="s">
        <v>31</v>
      </c>
    </row>
    <row r="49" spans="1:6" ht="12.75">
      <c r="A49" s="276" t="s">
        <v>176</v>
      </c>
      <c r="B49" s="277">
        <v>98751765.7</v>
      </c>
      <c r="C49" s="277"/>
      <c r="D49" s="277">
        <v>12110562.49</v>
      </c>
      <c r="E49" s="278">
        <f>B49+D49</f>
        <v>110862328.19</v>
      </c>
      <c r="F49" s="278">
        <f>E49/E59*100</f>
        <v>77.3705590585766</v>
      </c>
    </row>
    <row r="50" spans="1:6" ht="12.75">
      <c r="A50" s="276" t="s">
        <v>177</v>
      </c>
      <c r="B50" s="277"/>
      <c r="C50" s="277"/>
      <c r="D50" s="277">
        <v>823538.61</v>
      </c>
      <c r="E50" s="278">
        <f aca="true" t="shared" si="7" ref="E50:E58">B50+D50</f>
        <v>823538.61</v>
      </c>
      <c r="F50" s="278">
        <f>E50/E$20*100</f>
        <v>46084.980973698934</v>
      </c>
    </row>
    <row r="51" spans="1:6" ht="12.75">
      <c r="A51" s="276" t="s">
        <v>178</v>
      </c>
      <c r="B51" s="277"/>
      <c r="C51" s="277"/>
      <c r="D51" s="277">
        <f>1287435.04+157192</f>
        <v>1444627.04</v>
      </c>
      <c r="E51" s="278">
        <f t="shared" si="7"/>
        <v>1444627.04</v>
      </c>
      <c r="F51" s="278">
        <f aca="true" t="shared" si="8" ref="F51:F58">E51/E$20*100</f>
        <v>80840.90878567433</v>
      </c>
    </row>
    <row r="52" spans="1:6" ht="12.75">
      <c r="A52" s="276" t="s">
        <v>179</v>
      </c>
      <c r="B52" s="277"/>
      <c r="C52" s="277"/>
      <c r="D52" s="277">
        <v>870180.18</v>
      </c>
      <c r="E52" s="278">
        <f t="shared" si="7"/>
        <v>870180.18</v>
      </c>
      <c r="F52" s="278">
        <f t="shared" si="8"/>
        <v>48695.02965864578</v>
      </c>
    </row>
    <row r="53" spans="1:6" ht="12.75">
      <c r="A53" s="276" t="s">
        <v>78</v>
      </c>
      <c r="B53" s="277"/>
      <c r="C53" s="277"/>
      <c r="D53" s="277">
        <v>2974474.9</v>
      </c>
      <c r="E53" s="278">
        <f t="shared" si="7"/>
        <v>2974474.9</v>
      </c>
      <c r="F53" s="278">
        <f t="shared" si="8"/>
        <v>166450.7498601007</v>
      </c>
    </row>
    <row r="54" spans="1:6" ht="12.75">
      <c r="A54" s="276" t="s">
        <v>79</v>
      </c>
      <c r="B54" s="277"/>
      <c r="C54" s="277"/>
      <c r="D54" s="277">
        <f>756584.81+1460949.3+251764</f>
        <v>2469298.1100000003</v>
      </c>
      <c r="E54" s="278">
        <f t="shared" si="7"/>
        <v>2469298.1100000003</v>
      </c>
      <c r="F54" s="278">
        <f t="shared" si="8"/>
        <v>138181.2036933408</v>
      </c>
    </row>
    <row r="55" spans="1:6" ht="12.75">
      <c r="A55" s="276" t="s">
        <v>73</v>
      </c>
      <c r="B55" s="277"/>
      <c r="C55" s="277"/>
      <c r="D55" s="277">
        <f>589000+528960+25080.39</f>
        <v>1143040.39</v>
      </c>
      <c r="E55" s="278">
        <f t="shared" si="7"/>
        <v>1143040.39</v>
      </c>
      <c r="F55" s="278">
        <f t="shared" si="8"/>
        <v>63964.20761052042</v>
      </c>
    </row>
    <row r="56" spans="1:6" ht="12.75">
      <c r="A56" s="276" t="s">
        <v>74</v>
      </c>
      <c r="B56" s="277"/>
      <c r="C56" s="277"/>
      <c r="D56" s="277">
        <f>10639655.43+9648522.6</f>
        <v>20288178.03</v>
      </c>
      <c r="E56" s="278">
        <f t="shared" si="7"/>
        <v>20288178.03</v>
      </c>
      <c r="F56" s="278">
        <f t="shared" si="8"/>
        <v>1135320.538891998</v>
      </c>
    </row>
    <row r="57" spans="1:6" ht="12.75">
      <c r="A57" s="276" t="s">
        <v>180</v>
      </c>
      <c r="B57" s="277"/>
      <c r="C57" s="277"/>
      <c r="D57" s="277">
        <v>137567.91</v>
      </c>
      <c r="E57" s="278">
        <f t="shared" si="7"/>
        <v>137567.91</v>
      </c>
      <c r="F57" s="278">
        <f t="shared" si="8"/>
        <v>7698.260212646895</v>
      </c>
    </row>
    <row r="58" spans="1:6" ht="12.75">
      <c r="A58" s="276" t="s">
        <v>181</v>
      </c>
      <c r="B58" s="277"/>
      <c r="C58" s="277"/>
      <c r="D58" s="277">
        <v>2274251.62</v>
      </c>
      <c r="E58" s="278">
        <f t="shared" si="7"/>
        <v>2274251.62</v>
      </c>
      <c r="F58" s="278">
        <f t="shared" si="8"/>
        <v>127266.4588696139</v>
      </c>
    </row>
    <row r="59" spans="1:6" ht="12.75">
      <c r="A59" s="279" t="s">
        <v>182</v>
      </c>
      <c r="B59" s="280">
        <f>SUM(B49:B58)</f>
        <v>98751765.7</v>
      </c>
      <c r="C59" s="280">
        <f>SUM(C49:C58)</f>
        <v>0</v>
      </c>
      <c r="D59" s="280">
        <f>SUM(D49:D58)</f>
        <v>44535719.279999994</v>
      </c>
      <c r="E59" s="280">
        <f>SUM(E49:E58)</f>
        <v>143287484.98000002</v>
      </c>
      <c r="F59" s="280">
        <f>E59/E59*100</f>
        <v>100</v>
      </c>
    </row>
    <row r="60" spans="1:6" ht="12.75">
      <c r="A60" s="181" t="s">
        <v>183</v>
      </c>
      <c r="B60" s="182"/>
      <c r="C60" s="182" t="s">
        <v>184</v>
      </c>
      <c r="D60" s="428">
        <v>398676727.35</v>
      </c>
      <c r="E60" s="428"/>
      <c r="F60" s="288"/>
    </row>
    <row r="61" spans="1:6" ht="12.75">
      <c r="A61" s="181" t="s">
        <v>185</v>
      </c>
      <c r="B61" s="182"/>
      <c r="C61" s="182" t="s">
        <v>184</v>
      </c>
      <c r="D61" s="429">
        <v>120708460.42</v>
      </c>
      <c r="E61" s="429"/>
      <c r="F61" s="288"/>
    </row>
    <row r="62" spans="1:6" ht="12.75">
      <c r="A62" s="289" t="s">
        <v>186</v>
      </c>
      <c r="B62" s="290"/>
      <c r="C62" s="290" t="s">
        <v>184</v>
      </c>
      <c r="D62" s="430">
        <v>269861246.29</v>
      </c>
      <c r="E62" s="430"/>
      <c r="F62" s="291"/>
    </row>
    <row r="63" spans="1:6" ht="15">
      <c r="A63" s="273"/>
      <c r="B63" s="273"/>
      <c r="C63" s="273"/>
      <c r="D63" s="273"/>
      <c r="E63" s="273"/>
      <c r="F63" s="273"/>
    </row>
    <row r="64" spans="1:6" ht="15">
      <c r="A64" s="273"/>
      <c r="B64" s="367"/>
      <c r="C64" s="367"/>
      <c r="D64" s="367"/>
      <c r="E64" s="273"/>
      <c r="F64" s="273"/>
    </row>
    <row r="65" spans="1:6" ht="15">
      <c r="A65" s="273"/>
      <c r="B65" s="367"/>
      <c r="C65" s="367"/>
      <c r="D65" s="367"/>
      <c r="E65" s="273"/>
      <c r="F65" s="273"/>
    </row>
    <row r="66" spans="1:6" ht="15">
      <c r="A66" s="273"/>
      <c r="B66" s="367"/>
      <c r="C66" s="367"/>
      <c r="D66" s="367"/>
      <c r="E66" s="273"/>
      <c r="F66" s="273"/>
    </row>
    <row r="67" spans="1:6" ht="15">
      <c r="A67" s="366"/>
      <c r="B67" s="368"/>
      <c r="C67" s="368"/>
      <c r="D67" s="368"/>
      <c r="E67" s="367"/>
      <c r="F67" s="273"/>
    </row>
    <row r="68" spans="1:6" ht="15">
      <c r="A68" s="273"/>
      <c r="B68" s="273"/>
      <c r="C68" s="273"/>
      <c r="D68" s="273"/>
      <c r="E68" s="273"/>
      <c r="F68" s="273"/>
    </row>
    <row r="69" spans="1:6" ht="15">
      <c r="A69" s="273"/>
      <c r="B69" s="367"/>
      <c r="C69" s="367"/>
      <c r="D69" s="367"/>
      <c r="E69" s="273"/>
      <c r="F69" s="273"/>
    </row>
  </sheetData>
  <sheetProtection/>
  <mergeCells count="25">
    <mergeCell ref="D61:E61"/>
    <mergeCell ref="D62:E62"/>
    <mergeCell ref="A41:F41"/>
    <mergeCell ref="B44:C44"/>
    <mergeCell ref="B45:C45"/>
    <mergeCell ref="B46:C46"/>
    <mergeCell ref="B47:C47"/>
    <mergeCell ref="D60:E60"/>
    <mergeCell ref="I4:K4"/>
    <mergeCell ref="L5:L6"/>
    <mergeCell ref="I5:K5"/>
    <mergeCell ref="G3:G6"/>
    <mergeCell ref="A2:A6"/>
    <mergeCell ref="M5:M6"/>
    <mergeCell ref="H5:H6"/>
    <mergeCell ref="A29:M29"/>
    <mergeCell ref="A32:M32"/>
    <mergeCell ref="B3:B6"/>
    <mergeCell ref="C3:C6"/>
    <mergeCell ref="D3:D6"/>
    <mergeCell ref="E3:E6"/>
    <mergeCell ref="A28:M28"/>
    <mergeCell ref="A27:M27"/>
    <mergeCell ref="F3:F6"/>
    <mergeCell ref="H2:M3"/>
  </mergeCells>
  <printOptions/>
  <pageMargins left="0.9448818897637796" right="0.1968503937007874" top="0.7480314960629921" bottom="0.5118110236220472" header="0.5118110236220472" footer="0.4724409448818898"/>
  <pageSetup horizontalDpi="1200" verticalDpi="1200" orientation="landscape" scale="70" r:id="rId1"/>
  <headerFooter alignWithMargins="0">
    <oddFooter>&amp;R&amp;"Times New Roman,Normal"&amp;9Form. Nivel Especializado</oddFooter>
  </headerFooter>
  <ignoredErrors>
    <ignoredError sqref="D17" unlockedFormula="1"/>
  </ignoredError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D16" sqref="D16"/>
    </sheetView>
  </sheetViews>
  <sheetFormatPr defaultColWidth="9.140625" defaultRowHeight="12.75"/>
  <cols>
    <col min="1" max="1" width="34.7109375" style="1" customWidth="1"/>
    <col min="2" max="2" width="18.8515625" style="1" customWidth="1"/>
    <col min="3" max="3" width="21.57421875" style="1" customWidth="1"/>
    <col min="4" max="4" width="16.28125" style="1" customWidth="1"/>
    <col min="5" max="5" width="14.8515625" style="0" customWidth="1"/>
    <col min="6" max="6" width="13.7109375" style="0" customWidth="1"/>
    <col min="7" max="7" width="10.140625" style="0" customWidth="1"/>
    <col min="8" max="8" width="10.57421875" style="0" customWidth="1"/>
    <col min="9" max="9" width="12.8515625" style="0" customWidth="1"/>
    <col min="10" max="10" width="11.8515625" style="0" customWidth="1"/>
    <col min="11" max="11" width="17.7109375" style="0" customWidth="1"/>
  </cols>
  <sheetData>
    <row r="1" spans="1:4" ht="12.75">
      <c r="A1" s="23" t="s">
        <v>360</v>
      </c>
      <c r="B1" s="60"/>
      <c r="C1" s="60"/>
      <c r="D1" s="60"/>
    </row>
    <row r="2" spans="1:4" ht="12.75">
      <c r="A2" s="390" t="s">
        <v>214</v>
      </c>
      <c r="B2" s="392" t="s">
        <v>242</v>
      </c>
      <c r="C2" s="392" t="s">
        <v>243</v>
      </c>
      <c r="D2" s="390" t="s">
        <v>0</v>
      </c>
    </row>
    <row r="3" spans="1:4" ht="12.75" customHeight="1">
      <c r="A3" s="391"/>
      <c r="B3" s="393"/>
      <c r="C3" s="393"/>
      <c r="D3" s="391"/>
    </row>
    <row r="4" spans="1:4" ht="12.75">
      <c r="A4" s="24" t="s">
        <v>240</v>
      </c>
      <c r="B4" s="24">
        <v>223</v>
      </c>
      <c r="C4" s="24">
        <v>569</v>
      </c>
      <c r="D4" s="61">
        <f>SUM(B4:C4)</f>
        <v>792</v>
      </c>
    </row>
    <row r="5" spans="1:4" ht="12.75">
      <c r="A5" s="24" t="s">
        <v>104</v>
      </c>
      <c r="B5" s="24">
        <v>285</v>
      </c>
      <c r="C5" s="24">
        <v>962</v>
      </c>
      <c r="D5" s="61">
        <f>SUM(B5:C5)</f>
        <v>1247</v>
      </c>
    </row>
    <row r="6" spans="1:4" ht="12.75">
      <c r="A6" s="62" t="s">
        <v>57</v>
      </c>
      <c r="B6" s="62"/>
      <c r="C6" s="62"/>
      <c r="D6" s="63">
        <f>SUM(D4:D5)</f>
        <v>2039</v>
      </c>
    </row>
    <row r="7" spans="1:4" ht="12.75">
      <c r="A7" s="24" t="s">
        <v>58</v>
      </c>
      <c r="B7" s="24">
        <v>502</v>
      </c>
      <c r="C7" s="24">
        <v>1523</v>
      </c>
      <c r="D7" s="61">
        <f>SUM(B7:C7)</f>
        <v>2025</v>
      </c>
    </row>
    <row r="8" spans="1:4" ht="12.75">
      <c r="A8" s="24" t="s">
        <v>59</v>
      </c>
      <c r="B8" s="24">
        <v>7</v>
      </c>
      <c r="C8" s="24">
        <v>16</v>
      </c>
      <c r="D8" s="61">
        <f>SUM(B8:C8)</f>
        <v>23</v>
      </c>
    </row>
    <row r="9" spans="1:4" ht="12.75">
      <c r="A9" s="62" t="s">
        <v>60</v>
      </c>
      <c r="B9" s="62"/>
      <c r="C9" s="62"/>
      <c r="D9" s="63">
        <f>SUM(D7:D8)</f>
        <v>2048</v>
      </c>
    </row>
    <row r="10" spans="1:4" ht="12.75">
      <c r="A10" s="24" t="s">
        <v>61</v>
      </c>
      <c r="B10" s="24">
        <v>124</v>
      </c>
      <c r="C10" s="24">
        <v>342</v>
      </c>
      <c r="D10" s="61">
        <f aca="true" t="shared" si="0" ref="D10:D16">SUM(B10:C10)</f>
        <v>466</v>
      </c>
    </row>
    <row r="11" spans="1:4" ht="12.75">
      <c r="A11" s="24" t="s">
        <v>62</v>
      </c>
      <c r="B11" s="24">
        <v>38</v>
      </c>
      <c r="C11" s="24">
        <v>112</v>
      </c>
      <c r="D11" s="61">
        <f t="shared" si="0"/>
        <v>150</v>
      </c>
    </row>
    <row r="12" spans="1:4" ht="13.5" customHeight="1">
      <c r="A12" s="24" t="s">
        <v>81</v>
      </c>
      <c r="B12" s="24">
        <v>0</v>
      </c>
      <c r="C12" s="24">
        <v>0</v>
      </c>
      <c r="D12" s="61">
        <f t="shared" si="0"/>
        <v>0</v>
      </c>
    </row>
    <row r="13" spans="1:4" ht="13.5" customHeight="1">
      <c r="A13" s="64" t="s">
        <v>241</v>
      </c>
      <c r="B13" s="24">
        <v>0</v>
      </c>
      <c r="C13" s="24">
        <v>0</v>
      </c>
      <c r="D13" s="61">
        <f t="shared" si="0"/>
        <v>0</v>
      </c>
    </row>
    <row r="14" spans="1:4" ht="13.5" customHeight="1">
      <c r="A14" s="64" t="s">
        <v>317</v>
      </c>
      <c r="B14" s="24">
        <v>0</v>
      </c>
      <c r="C14" s="24">
        <v>0</v>
      </c>
      <c r="D14" s="61">
        <f t="shared" si="0"/>
        <v>0</v>
      </c>
    </row>
    <row r="15" spans="1:4" ht="13.5" customHeight="1">
      <c r="A15" s="64" t="s">
        <v>318</v>
      </c>
      <c r="B15" s="24">
        <v>1</v>
      </c>
      <c r="C15" s="24">
        <v>12</v>
      </c>
      <c r="D15" s="61">
        <f t="shared" si="0"/>
        <v>13</v>
      </c>
    </row>
    <row r="16" spans="1:4" ht="13.5" customHeight="1">
      <c r="A16" s="64" t="s">
        <v>319</v>
      </c>
      <c r="B16" s="24">
        <v>0</v>
      </c>
      <c r="C16" s="24">
        <v>0</v>
      </c>
      <c r="D16" s="61">
        <f t="shared" si="0"/>
        <v>0</v>
      </c>
    </row>
    <row r="17" spans="1:4" ht="13.5" customHeight="1">
      <c r="A17" s="14"/>
      <c r="B17" s="14"/>
      <c r="C17" s="14"/>
      <c r="D17" s="14"/>
    </row>
    <row r="18" spans="1:4" ht="13.5">
      <c r="A18" s="6"/>
      <c r="B18" s="6"/>
      <c r="C18" s="6"/>
      <c r="D18" s="6"/>
    </row>
    <row r="19" ht="12.75">
      <c r="A19" s="14"/>
    </row>
    <row r="20" spans="1:3" ht="12.75">
      <c r="A20" s="2"/>
      <c r="B20" s="2"/>
      <c r="C20" s="2"/>
    </row>
    <row r="21" spans="1:3" ht="12.75">
      <c r="A21" s="2"/>
      <c r="B21" s="2"/>
      <c r="C21" s="2"/>
    </row>
    <row r="22" spans="1:4" ht="12.75">
      <c r="A22" s="3"/>
      <c r="B22" s="3"/>
      <c r="C22" s="3"/>
      <c r="D22" s="3"/>
    </row>
    <row r="23" spans="1:4" ht="12.75">
      <c r="A23" s="3"/>
      <c r="B23" s="3"/>
      <c r="C23" s="3"/>
      <c r="D23" s="3"/>
    </row>
    <row r="24" spans="1:4" ht="12.75">
      <c r="A24" s="3"/>
      <c r="B24" s="3"/>
      <c r="C24" s="3"/>
      <c r="D24" s="3"/>
    </row>
    <row r="25" spans="1:4" ht="12.75">
      <c r="A25" s="3"/>
      <c r="B25" s="3"/>
      <c r="C25" s="3"/>
      <c r="D25" s="3"/>
    </row>
    <row r="26" spans="1:4" ht="12.75">
      <c r="A26" s="3"/>
      <c r="B26" s="3"/>
      <c r="C26" s="3"/>
      <c r="D26" s="3"/>
    </row>
    <row r="27" spans="1:4" ht="12.75">
      <c r="A27" s="3"/>
      <c r="B27" s="3"/>
      <c r="C27" s="3"/>
      <c r="D27" s="3"/>
    </row>
    <row r="28" spans="1:4" ht="12.75">
      <c r="A28" s="3"/>
      <c r="B28" s="3"/>
      <c r="C28" s="3"/>
      <c r="D28" s="3"/>
    </row>
    <row r="29" spans="1:4" ht="12.75">
      <c r="A29" s="3"/>
      <c r="B29" s="3"/>
      <c r="C29" s="3"/>
      <c r="D29" s="3"/>
    </row>
  </sheetData>
  <sheetProtection/>
  <mergeCells count="4">
    <mergeCell ref="A2:A3"/>
    <mergeCell ref="B2:B3"/>
    <mergeCell ref="C2:C3"/>
    <mergeCell ref="D2:D3"/>
  </mergeCells>
  <printOptions/>
  <pageMargins left="1.44" right="0.35433070866141736" top="0.96" bottom="0.5118110236220472" header="0.5118110236220472" footer="0.4724409448818898"/>
  <pageSetup horizontalDpi="1200" verticalDpi="1200" orientation="portrait" scale="90" r:id="rId1"/>
  <headerFooter alignWithMargins="0">
    <oddFooter>&amp;R&amp;"Times New Roman,Normal"&amp;9Form. Nivel Especializado</oddFooter>
  </headerFooter>
</worksheet>
</file>

<file path=xl/worksheets/sheet5.xml><?xml version="1.0" encoding="utf-8"?>
<worksheet xmlns="http://schemas.openxmlformats.org/spreadsheetml/2006/main" xmlns:r="http://schemas.openxmlformats.org/officeDocument/2006/relationships">
  <dimension ref="A1:D23"/>
  <sheetViews>
    <sheetView zoomScalePageLayoutView="0" workbookViewId="0" topLeftCell="A7">
      <selection activeCell="D18" sqref="D18"/>
    </sheetView>
  </sheetViews>
  <sheetFormatPr defaultColWidth="9.140625" defaultRowHeight="12.75"/>
  <cols>
    <col min="1" max="1" width="27.00390625" style="14" customWidth="1"/>
    <col min="2" max="2" width="11.00390625" style="14" customWidth="1"/>
    <col min="3" max="4" width="11.421875" style="14" customWidth="1"/>
    <col min="5" max="5" width="11.8515625" style="0" customWidth="1"/>
    <col min="6" max="6" width="17.7109375" style="0" customWidth="1"/>
  </cols>
  <sheetData>
    <row r="1" spans="1:4" ht="12.75">
      <c r="A1" s="65" t="s">
        <v>361</v>
      </c>
      <c r="B1" s="66"/>
      <c r="C1" s="66"/>
      <c r="D1" s="67"/>
    </row>
    <row r="2" spans="1:4" ht="25.5">
      <c r="A2" s="68" t="s">
        <v>215</v>
      </c>
      <c r="B2" s="69" t="s">
        <v>109</v>
      </c>
      <c r="C2" s="69" t="s">
        <v>63</v>
      </c>
      <c r="D2" s="70" t="s">
        <v>0</v>
      </c>
    </row>
    <row r="3" spans="1:4" ht="12.75">
      <c r="A3" s="71" t="s">
        <v>244</v>
      </c>
      <c r="B3" s="24">
        <v>963</v>
      </c>
      <c r="C3" s="24">
        <v>94</v>
      </c>
      <c r="D3" s="72">
        <f aca="true" t="shared" si="0" ref="D3:D23">SUM(B3:C3)</f>
        <v>1057</v>
      </c>
    </row>
    <row r="4" spans="1:4" ht="13.5" customHeight="1">
      <c r="A4" s="71" t="s">
        <v>7</v>
      </c>
      <c r="B4" s="24">
        <v>122</v>
      </c>
      <c r="C4" s="24">
        <v>2</v>
      </c>
      <c r="D4" s="72">
        <f t="shared" si="0"/>
        <v>124</v>
      </c>
    </row>
    <row r="5" spans="1:4" ht="12.75">
      <c r="A5" s="71" t="s">
        <v>10</v>
      </c>
      <c r="B5" s="24">
        <v>0</v>
      </c>
      <c r="C5" s="24">
        <v>0</v>
      </c>
      <c r="D5" s="72">
        <f t="shared" si="0"/>
        <v>0</v>
      </c>
    </row>
    <row r="6" spans="1:4" ht="12.75">
      <c r="A6" s="71" t="s">
        <v>46</v>
      </c>
      <c r="B6" s="24">
        <v>0</v>
      </c>
      <c r="C6" s="24">
        <v>0</v>
      </c>
      <c r="D6" s="72">
        <f t="shared" si="0"/>
        <v>0</v>
      </c>
    </row>
    <row r="7" spans="1:4" ht="12.75">
      <c r="A7" s="71" t="s">
        <v>45</v>
      </c>
      <c r="B7" s="24">
        <v>10</v>
      </c>
      <c r="C7" s="24">
        <v>0</v>
      </c>
      <c r="D7" s="72">
        <f t="shared" si="0"/>
        <v>10</v>
      </c>
    </row>
    <row r="8" spans="1:4" ht="12.75">
      <c r="A8" s="71" t="s">
        <v>246</v>
      </c>
      <c r="B8" s="24">
        <v>3</v>
      </c>
      <c r="C8" s="24">
        <v>0</v>
      </c>
      <c r="D8" s="72">
        <f t="shared" si="0"/>
        <v>3</v>
      </c>
    </row>
    <row r="9" spans="1:4" ht="12.75">
      <c r="A9" s="71" t="s">
        <v>247</v>
      </c>
      <c r="B9" s="24">
        <v>0</v>
      </c>
      <c r="C9" s="24">
        <v>0</v>
      </c>
      <c r="D9" s="72">
        <f t="shared" si="0"/>
        <v>0</v>
      </c>
    </row>
    <row r="10" spans="1:4" ht="12.75">
      <c r="A10" s="71" t="s">
        <v>6</v>
      </c>
      <c r="B10" s="24">
        <v>0</v>
      </c>
      <c r="C10" s="24">
        <v>0</v>
      </c>
      <c r="D10" s="72">
        <f t="shared" si="0"/>
        <v>0</v>
      </c>
    </row>
    <row r="11" spans="1:4" ht="12.75">
      <c r="A11" s="71" t="s">
        <v>5</v>
      </c>
      <c r="B11" s="24">
        <v>239</v>
      </c>
      <c r="C11" s="24">
        <v>0</v>
      </c>
      <c r="D11" s="72">
        <f t="shared" si="0"/>
        <v>239</v>
      </c>
    </row>
    <row r="12" spans="1:4" ht="12.75">
      <c r="A12" s="71" t="s">
        <v>4</v>
      </c>
      <c r="B12" s="24">
        <v>953</v>
      </c>
      <c r="C12" s="24">
        <v>0</v>
      </c>
      <c r="D12" s="72">
        <f t="shared" si="0"/>
        <v>953</v>
      </c>
    </row>
    <row r="13" spans="1:4" ht="12.75">
      <c r="A13" s="71" t="s">
        <v>44</v>
      </c>
      <c r="B13" s="24">
        <v>13</v>
      </c>
      <c r="C13" s="24">
        <v>60</v>
      </c>
      <c r="D13" s="72">
        <f t="shared" si="0"/>
        <v>73</v>
      </c>
    </row>
    <row r="14" spans="1:4" ht="12.75">
      <c r="A14" s="71" t="s">
        <v>47</v>
      </c>
      <c r="B14" s="24">
        <v>0</v>
      </c>
      <c r="C14" s="24">
        <v>0</v>
      </c>
      <c r="D14" s="72">
        <f t="shared" si="0"/>
        <v>0</v>
      </c>
    </row>
    <row r="15" spans="1:4" ht="12.75">
      <c r="A15" s="71" t="s">
        <v>245</v>
      </c>
      <c r="B15" s="24">
        <v>0</v>
      </c>
      <c r="C15" s="24">
        <v>0</v>
      </c>
      <c r="D15" s="72">
        <f t="shared" si="0"/>
        <v>0</v>
      </c>
    </row>
    <row r="16" spans="1:4" ht="12.75" customHeight="1">
      <c r="A16" s="71" t="s">
        <v>248</v>
      </c>
      <c r="B16" s="24">
        <v>0</v>
      </c>
      <c r="C16" s="24">
        <v>0</v>
      </c>
      <c r="D16" s="72">
        <f t="shared" si="0"/>
        <v>0</v>
      </c>
    </row>
    <row r="17" spans="1:4" ht="15" customHeight="1">
      <c r="A17" s="73" t="s">
        <v>277</v>
      </c>
      <c r="B17" s="24"/>
      <c r="C17" s="24"/>
      <c r="D17" s="72">
        <f t="shared" si="0"/>
        <v>0</v>
      </c>
    </row>
    <row r="18" spans="1:4" ht="15" customHeight="1">
      <c r="A18" s="73" t="s">
        <v>380</v>
      </c>
      <c r="B18" s="24">
        <v>8</v>
      </c>
      <c r="C18" s="24">
        <v>6</v>
      </c>
      <c r="D18" s="72">
        <f t="shared" si="0"/>
        <v>14</v>
      </c>
    </row>
    <row r="19" spans="1:4" ht="15" customHeight="1">
      <c r="A19" s="73"/>
      <c r="B19" s="24"/>
      <c r="C19" s="24"/>
      <c r="D19" s="72">
        <f t="shared" si="0"/>
        <v>0</v>
      </c>
    </row>
    <row r="20" spans="1:4" ht="15" customHeight="1">
      <c r="A20" s="73"/>
      <c r="B20" s="24"/>
      <c r="C20" s="24"/>
      <c r="D20" s="72">
        <f t="shared" si="0"/>
        <v>0</v>
      </c>
    </row>
    <row r="21" spans="1:4" ht="15" customHeight="1">
      <c r="A21" s="73"/>
      <c r="B21" s="24"/>
      <c r="C21" s="24"/>
      <c r="D21" s="72">
        <f t="shared" si="0"/>
        <v>0</v>
      </c>
    </row>
    <row r="22" spans="1:4" ht="15" customHeight="1">
      <c r="A22" s="73"/>
      <c r="B22" s="24"/>
      <c r="C22" s="24"/>
      <c r="D22" s="72">
        <f t="shared" si="0"/>
        <v>0</v>
      </c>
    </row>
    <row r="23" spans="1:4" ht="15" customHeight="1">
      <c r="A23" s="74"/>
      <c r="B23" s="75"/>
      <c r="C23" s="75"/>
      <c r="D23" s="76">
        <f t="shared" si="0"/>
        <v>0</v>
      </c>
    </row>
    <row r="24" ht="15" customHeight="1"/>
    <row r="25" ht="15" customHeight="1"/>
    <row r="26" ht="15" customHeight="1"/>
  </sheetData>
  <sheetProtection/>
  <printOptions/>
  <pageMargins left="1.44" right="0.35433070866141736" top="0.96" bottom="0.5118110236220472" header="0.5118110236220472" footer="0.4724409448818898"/>
  <pageSetup horizontalDpi="1200" verticalDpi="1200" orientation="portrait" scale="90" r:id="rId1"/>
  <headerFooter alignWithMargins="0">
    <oddFooter>&amp;R&amp;"Times New Roman,Normal"&amp;9Form. Nivel Especializado</oddFooter>
  </headerFooter>
</worksheet>
</file>

<file path=xl/worksheets/sheet6.xml><?xml version="1.0" encoding="utf-8"?>
<worksheet xmlns="http://schemas.openxmlformats.org/spreadsheetml/2006/main" xmlns:r="http://schemas.openxmlformats.org/officeDocument/2006/relationships">
  <dimension ref="A1:H30"/>
  <sheetViews>
    <sheetView zoomScalePageLayoutView="0" workbookViewId="0" topLeftCell="A16">
      <selection activeCell="D23" sqref="D23"/>
    </sheetView>
  </sheetViews>
  <sheetFormatPr defaultColWidth="9.140625" defaultRowHeight="12.75"/>
  <cols>
    <col min="1" max="1" width="24.140625" style="14" customWidth="1"/>
    <col min="2" max="2" width="12.7109375" style="14" customWidth="1"/>
    <col min="3" max="3" width="12.8515625" style="14" customWidth="1"/>
    <col min="4" max="4" width="10.8515625" style="14" customWidth="1"/>
    <col min="5" max="5" width="12.7109375" style="14" customWidth="1"/>
    <col min="6" max="6" width="13.57421875" style="14" customWidth="1"/>
    <col min="7" max="7" width="11.7109375" style="14" customWidth="1"/>
    <col min="8" max="8" width="12.57421875" style="14" customWidth="1"/>
  </cols>
  <sheetData>
    <row r="1" spans="1:8" ht="12.75">
      <c r="A1" s="23" t="s">
        <v>216</v>
      </c>
      <c r="B1" s="60"/>
      <c r="C1" s="60"/>
      <c r="D1" s="60"/>
      <c r="E1" s="60"/>
      <c r="F1" s="60"/>
      <c r="G1" s="60"/>
      <c r="H1" s="60"/>
    </row>
    <row r="2" spans="1:8" ht="12.75">
      <c r="A2" s="87" t="s">
        <v>249</v>
      </c>
      <c r="B2" s="88"/>
      <c r="C2" s="88"/>
      <c r="D2" s="88"/>
      <c r="E2" s="88"/>
      <c r="F2" s="88"/>
      <c r="G2" s="88"/>
      <c r="H2" s="88"/>
    </row>
    <row r="3" spans="1:8" ht="13.5" customHeight="1">
      <c r="A3" s="395" t="s">
        <v>32</v>
      </c>
      <c r="B3" s="394" t="s">
        <v>217</v>
      </c>
      <c r="C3" s="394"/>
      <c r="D3" s="394"/>
      <c r="E3" s="394" t="s">
        <v>218</v>
      </c>
      <c r="F3" s="394"/>
      <c r="G3" s="394"/>
      <c r="H3" s="395" t="s">
        <v>182</v>
      </c>
    </row>
    <row r="4" spans="1:8" ht="12.75">
      <c r="A4" s="395"/>
      <c r="B4" s="78" t="s">
        <v>212</v>
      </c>
      <c r="C4" s="78" t="s">
        <v>76</v>
      </c>
      <c r="D4" s="79" t="s">
        <v>0</v>
      </c>
      <c r="E4" s="78" t="s">
        <v>212</v>
      </c>
      <c r="F4" s="78" t="s">
        <v>76</v>
      </c>
      <c r="G4" s="79" t="s">
        <v>0</v>
      </c>
      <c r="H4" s="395"/>
    </row>
    <row r="5" spans="1:8" ht="12.75">
      <c r="A5" s="80" t="s">
        <v>87</v>
      </c>
      <c r="B5" s="81">
        <v>1118</v>
      </c>
      <c r="C5" s="81">
        <v>4042</v>
      </c>
      <c r="D5" s="82">
        <f aca="true" t="shared" si="0" ref="D5:D13">SUM(B5:C5)</f>
        <v>5160</v>
      </c>
      <c r="E5" s="81">
        <v>890</v>
      </c>
      <c r="F5" s="81">
        <v>4875</v>
      </c>
      <c r="G5" s="82">
        <f aca="true" t="shared" si="1" ref="G5:G13">SUM(E5:F5)</f>
        <v>5765</v>
      </c>
      <c r="H5" s="82">
        <f>+G5+D5</f>
        <v>10925</v>
      </c>
    </row>
    <row r="6" spans="1:8" ht="12.75">
      <c r="A6" s="80" t="s">
        <v>88</v>
      </c>
      <c r="B6" s="81">
        <v>190</v>
      </c>
      <c r="C6" s="81">
        <v>1155</v>
      </c>
      <c r="D6" s="82">
        <f t="shared" si="0"/>
        <v>1345</v>
      </c>
      <c r="E6" s="81">
        <v>586</v>
      </c>
      <c r="F6" s="81">
        <v>6300</v>
      </c>
      <c r="G6" s="82">
        <f t="shared" si="1"/>
        <v>6886</v>
      </c>
      <c r="H6" s="82">
        <f aca="true" t="shared" si="2" ref="H6:H13">+G6+D6</f>
        <v>8231</v>
      </c>
    </row>
    <row r="7" spans="1:8" ht="12.75">
      <c r="A7" s="80" t="s">
        <v>89</v>
      </c>
      <c r="B7" s="81">
        <v>933</v>
      </c>
      <c r="C7" s="81">
        <v>1019</v>
      </c>
      <c r="D7" s="82">
        <f t="shared" si="0"/>
        <v>1952</v>
      </c>
      <c r="E7" s="81">
        <v>3732</v>
      </c>
      <c r="F7" s="81">
        <v>11661</v>
      </c>
      <c r="G7" s="82">
        <f t="shared" si="1"/>
        <v>15393</v>
      </c>
      <c r="H7" s="82">
        <f t="shared" si="2"/>
        <v>17345</v>
      </c>
    </row>
    <row r="8" spans="1:8" ht="18" customHeight="1">
      <c r="A8" s="83" t="s">
        <v>219</v>
      </c>
      <c r="B8" s="84">
        <f>SUM(B5:B7)</f>
        <v>2241</v>
      </c>
      <c r="C8" s="84">
        <f>SUM(C5:C7)</f>
        <v>6216</v>
      </c>
      <c r="D8" s="84">
        <f t="shared" si="0"/>
        <v>8457</v>
      </c>
      <c r="E8" s="84">
        <f>SUM(E5:E7)</f>
        <v>5208</v>
      </c>
      <c r="F8" s="84">
        <f>SUM(F5:F7)</f>
        <v>22836</v>
      </c>
      <c r="G8" s="84">
        <f t="shared" si="1"/>
        <v>28044</v>
      </c>
      <c r="H8" s="84">
        <f t="shared" si="2"/>
        <v>36501</v>
      </c>
    </row>
    <row r="9" spans="1:8" ht="15" customHeight="1">
      <c r="A9" s="80" t="s">
        <v>28</v>
      </c>
      <c r="B9" s="81">
        <v>2251</v>
      </c>
      <c r="C9" s="81">
        <v>10958</v>
      </c>
      <c r="D9" s="82">
        <f t="shared" si="0"/>
        <v>13209</v>
      </c>
      <c r="E9" s="81">
        <v>0</v>
      </c>
      <c r="F9" s="81">
        <v>0</v>
      </c>
      <c r="G9" s="82">
        <f t="shared" si="1"/>
        <v>0</v>
      </c>
      <c r="H9" s="82">
        <f t="shared" si="2"/>
        <v>13209</v>
      </c>
    </row>
    <row r="10" spans="1:8" ht="12" customHeight="1">
      <c r="A10" s="80" t="s">
        <v>90</v>
      </c>
      <c r="B10" s="81">
        <v>0</v>
      </c>
      <c r="C10" s="81">
        <v>0</v>
      </c>
      <c r="D10" s="82">
        <f t="shared" si="0"/>
        <v>0</v>
      </c>
      <c r="E10" s="81">
        <v>0</v>
      </c>
      <c r="F10" s="81">
        <v>0</v>
      </c>
      <c r="G10" s="82">
        <f t="shared" si="1"/>
        <v>0</v>
      </c>
      <c r="H10" s="82">
        <f t="shared" si="2"/>
        <v>0</v>
      </c>
    </row>
    <row r="11" spans="1:8" ht="12.75">
      <c r="A11" s="83" t="s">
        <v>219</v>
      </c>
      <c r="B11" s="84">
        <f>SUM(B9:B10)</f>
        <v>2251</v>
      </c>
      <c r="C11" s="84">
        <f>SUM(C9:C10)</f>
        <v>10958</v>
      </c>
      <c r="D11" s="84">
        <f t="shared" si="0"/>
        <v>13209</v>
      </c>
      <c r="E11" s="84">
        <f>SUM(E9:E10)</f>
        <v>0</v>
      </c>
      <c r="F11" s="84">
        <f>SUM(F9:F10)</f>
        <v>0</v>
      </c>
      <c r="G11" s="84">
        <f t="shared" si="1"/>
        <v>0</v>
      </c>
      <c r="H11" s="84">
        <f t="shared" si="2"/>
        <v>13209</v>
      </c>
    </row>
    <row r="12" spans="1:8" ht="12.75">
      <c r="A12" s="80" t="s">
        <v>91</v>
      </c>
      <c r="B12" s="81">
        <v>80</v>
      </c>
      <c r="C12" s="81">
        <v>119</v>
      </c>
      <c r="D12" s="82">
        <f t="shared" si="0"/>
        <v>199</v>
      </c>
      <c r="E12" s="81">
        <v>0</v>
      </c>
      <c r="F12" s="81">
        <v>0</v>
      </c>
      <c r="G12" s="82">
        <f t="shared" si="1"/>
        <v>0</v>
      </c>
      <c r="H12" s="82">
        <f t="shared" si="2"/>
        <v>199</v>
      </c>
    </row>
    <row r="13" spans="1:8" ht="12.75">
      <c r="A13" s="85" t="s">
        <v>182</v>
      </c>
      <c r="B13" s="86">
        <f>+B12+B11+B8</f>
        <v>4572</v>
      </c>
      <c r="C13" s="86">
        <f>+C12+C11+C8</f>
        <v>17293</v>
      </c>
      <c r="D13" s="86">
        <f t="shared" si="0"/>
        <v>21865</v>
      </c>
      <c r="E13" s="86">
        <f>+E12+E11+E8</f>
        <v>5208</v>
      </c>
      <c r="F13" s="86">
        <f>+F12+F11+F8</f>
        <v>22836</v>
      </c>
      <c r="G13" s="86">
        <f t="shared" si="1"/>
        <v>28044</v>
      </c>
      <c r="H13" s="86">
        <f t="shared" si="2"/>
        <v>49909</v>
      </c>
    </row>
    <row r="14" spans="1:8" ht="12.75">
      <c r="A14" s="89" t="s">
        <v>362</v>
      </c>
      <c r="B14" s="90"/>
      <c r="C14" s="90"/>
      <c r="D14" s="90"/>
      <c r="E14" s="90"/>
      <c r="F14" s="90"/>
      <c r="G14" s="90"/>
      <c r="H14" s="90"/>
    </row>
    <row r="15" spans="1:8" ht="12.75">
      <c r="A15" s="13"/>
      <c r="B15" s="77"/>
      <c r="C15" s="77"/>
      <c r="D15" s="77"/>
      <c r="E15" s="77"/>
      <c r="F15" s="77"/>
      <c r="G15" s="77"/>
      <c r="H15" s="77"/>
    </row>
    <row r="16" spans="1:8" ht="12.75">
      <c r="A16" s="91" t="s">
        <v>220</v>
      </c>
      <c r="B16" s="90"/>
      <c r="C16" s="90"/>
      <c r="D16" s="90"/>
      <c r="E16" s="90"/>
      <c r="F16" s="90"/>
      <c r="G16" s="90"/>
      <c r="H16" s="90"/>
    </row>
    <row r="17" spans="1:8" ht="38.25">
      <c r="A17" s="92" t="s">
        <v>221</v>
      </c>
      <c r="B17" s="93" t="s">
        <v>251</v>
      </c>
      <c r="C17" s="93" t="s">
        <v>252</v>
      </c>
      <c r="D17" s="92" t="s">
        <v>212</v>
      </c>
      <c r="E17" s="92" t="s">
        <v>76</v>
      </c>
      <c r="F17" s="77"/>
      <c r="G17" s="77"/>
      <c r="H17" s="77"/>
    </row>
    <row r="18" spans="1:8" ht="12.75">
      <c r="A18" s="96" t="s">
        <v>86</v>
      </c>
      <c r="B18" s="97">
        <v>123</v>
      </c>
      <c r="C18" s="97">
        <v>0</v>
      </c>
      <c r="D18" s="97">
        <v>0</v>
      </c>
      <c r="E18" s="97">
        <v>0</v>
      </c>
      <c r="F18" s="77"/>
      <c r="G18" s="77"/>
      <c r="H18" s="77"/>
    </row>
    <row r="19" spans="1:8" ht="12.75">
      <c r="A19" s="96" t="s">
        <v>85</v>
      </c>
      <c r="B19" s="97">
        <v>594</v>
      </c>
      <c r="C19" s="97">
        <v>0</v>
      </c>
      <c r="D19" s="97">
        <v>0</v>
      </c>
      <c r="E19" s="97">
        <v>0</v>
      </c>
      <c r="F19" s="77"/>
      <c r="G19" s="77"/>
      <c r="H19" s="77"/>
    </row>
    <row r="20" spans="1:8" ht="12.75">
      <c r="A20" s="96" t="s">
        <v>82</v>
      </c>
      <c r="B20" s="97">
        <v>0</v>
      </c>
      <c r="C20" s="97">
        <v>0</v>
      </c>
      <c r="D20" s="97">
        <v>0</v>
      </c>
      <c r="E20" s="97">
        <v>0</v>
      </c>
      <c r="F20" s="77"/>
      <c r="G20" s="77"/>
      <c r="H20" s="77"/>
    </row>
    <row r="21" spans="1:8" ht="12.75">
      <c r="A21" s="96" t="s">
        <v>83</v>
      </c>
      <c r="B21" s="97">
        <v>0</v>
      </c>
      <c r="C21" s="97">
        <v>0</v>
      </c>
      <c r="D21" s="97">
        <v>0</v>
      </c>
      <c r="E21" s="97">
        <v>0</v>
      </c>
      <c r="F21" s="77"/>
      <c r="G21" s="77"/>
      <c r="H21" s="77"/>
    </row>
    <row r="22" spans="1:8" ht="12.75">
      <c r="A22" s="96" t="s">
        <v>84</v>
      </c>
      <c r="B22" s="97">
        <v>100</v>
      </c>
      <c r="C22" s="97">
        <v>0</v>
      </c>
      <c r="D22" s="97">
        <v>0</v>
      </c>
      <c r="E22" s="97">
        <v>0</v>
      </c>
      <c r="F22" s="77"/>
      <c r="G22" s="77"/>
      <c r="H22" s="77"/>
    </row>
    <row r="23" spans="1:8" ht="12.75">
      <c r="A23" s="96" t="s">
        <v>56</v>
      </c>
      <c r="B23" s="97">
        <v>1021</v>
      </c>
      <c r="C23" s="97">
        <v>0</v>
      </c>
      <c r="D23" s="97">
        <v>0</v>
      </c>
      <c r="E23" s="97">
        <v>0</v>
      </c>
      <c r="F23" s="77"/>
      <c r="G23" s="77"/>
      <c r="H23" s="77"/>
    </row>
    <row r="24" spans="1:8" ht="12.75">
      <c r="A24" s="96" t="s">
        <v>14</v>
      </c>
      <c r="B24" s="97">
        <v>119</v>
      </c>
      <c r="C24" s="97">
        <v>0</v>
      </c>
      <c r="D24" s="97">
        <v>0</v>
      </c>
      <c r="E24" s="97">
        <v>0</v>
      </c>
      <c r="F24" s="77"/>
      <c r="G24" s="77"/>
      <c r="H24" s="77"/>
    </row>
    <row r="25" spans="1:8" ht="12.75">
      <c r="A25" s="96" t="s">
        <v>250</v>
      </c>
      <c r="B25" s="97"/>
      <c r="C25" s="97">
        <v>0</v>
      </c>
      <c r="D25" s="97">
        <v>0</v>
      </c>
      <c r="E25" s="97">
        <v>0</v>
      </c>
      <c r="F25" s="77"/>
      <c r="G25" s="77"/>
      <c r="H25" s="77"/>
    </row>
    <row r="26" spans="1:8" ht="12.75">
      <c r="A26" s="96" t="s">
        <v>376</v>
      </c>
      <c r="B26" s="97">
        <v>152</v>
      </c>
      <c r="C26" s="97">
        <v>0</v>
      </c>
      <c r="D26" s="97">
        <v>0</v>
      </c>
      <c r="E26" s="97">
        <v>0</v>
      </c>
      <c r="F26" s="77"/>
      <c r="G26" s="77"/>
      <c r="H26" s="77"/>
    </row>
    <row r="27" spans="1:8" ht="12.75">
      <c r="A27" s="96" t="s">
        <v>377</v>
      </c>
      <c r="B27" s="97">
        <v>6</v>
      </c>
      <c r="C27" s="97">
        <v>0</v>
      </c>
      <c r="D27" s="97">
        <v>0</v>
      </c>
      <c r="E27" s="97">
        <v>0</v>
      </c>
      <c r="F27" s="77"/>
      <c r="G27" s="77"/>
      <c r="H27" s="77"/>
    </row>
    <row r="28" spans="1:8" ht="12.75">
      <c r="A28" s="96" t="s">
        <v>378</v>
      </c>
      <c r="B28" s="97">
        <v>285</v>
      </c>
      <c r="C28" s="97">
        <v>0</v>
      </c>
      <c r="D28" s="97">
        <v>0</v>
      </c>
      <c r="E28" s="97">
        <v>0</v>
      </c>
      <c r="F28" s="77"/>
      <c r="G28" s="77"/>
      <c r="H28" s="77"/>
    </row>
    <row r="29" spans="1:8" ht="12.75">
      <c r="A29" s="94" t="s">
        <v>0</v>
      </c>
      <c r="B29" s="95">
        <f>SUM(B20:B25)</f>
        <v>1240</v>
      </c>
      <c r="C29" s="95">
        <f>SUM(C20:C25)</f>
        <v>0</v>
      </c>
      <c r="D29" s="95">
        <f>SUM(D20:D25)</f>
        <v>0</v>
      </c>
      <c r="E29" s="95">
        <f>SUM(E20:E25)</f>
        <v>0</v>
      </c>
      <c r="F29" s="77"/>
      <c r="G29" s="77"/>
      <c r="H29" s="77"/>
    </row>
    <row r="30" spans="1:8" ht="12.75">
      <c r="A30" s="98" t="s">
        <v>37</v>
      </c>
      <c r="B30" s="99"/>
      <c r="C30" s="100"/>
      <c r="D30" s="100"/>
      <c r="E30" s="101"/>
      <c r="F30" s="77"/>
      <c r="G30" s="77"/>
      <c r="H30" s="77"/>
    </row>
  </sheetData>
  <sheetProtection/>
  <mergeCells count="4">
    <mergeCell ref="E3:G3"/>
    <mergeCell ref="H3:H4"/>
    <mergeCell ref="A3:A4"/>
    <mergeCell ref="B3:D3"/>
  </mergeCells>
  <printOptions/>
  <pageMargins left="0.99" right="0.1968503937007874" top="0.7480314960629921" bottom="0.5118110236220472" header="0.5118110236220472" footer="0.4724409448818898"/>
  <pageSetup horizontalDpi="1200" verticalDpi="1200" orientation="landscape" scale="80" r:id="rId1"/>
  <headerFooter alignWithMargins="0">
    <oddFooter>&amp;R&amp;"Times New Roman,Normal"&amp;9Form. Nivel Especializado</oddFooter>
  </headerFooter>
</worksheet>
</file>

<file path=xl/worksheets/sheet7.xml><?xml version="1.0" encoding="utf-8"?>
<worksheet xmlns="http://schemas.openxmlformats.org/spreadsheetml/2006/main" xmlns:r="http://schemas.openxmlformats.org/officeDocument/2006/relationships">
  <dimension ref="A1:K82"/>
  <sheetViews>
    <sheetView zoomScalePageLayoutView="0" workbookViewId="0" topLeftCell="A4">
      <selection activeCell="J7" sqref="J7"/>
    </sheetView>
  </sheetViews>
  <sheetFormatPr defaultColWidth="11.421875" defaultRowHeight="12.75"/>
  <cols>
    <col min="1" max="1" width="23.7109375" style="11" customWidth="1"/>
    <col min="2" max="2" width="18.7109375" style="105" customWidth="1"/>
    <col min="3" max="3" width="14.57421875" style="12" customWidth="1"/>
    <col min="4" max="4" width="8.8515625" style="105" customWidth="1"/>
    <col min="5" max="5" width="9.28125" style="105" customWidth="1"/>
    <col min="6" max="6" width="9.00390625" style="105" customWidth="1"/>
    <col min="7" max="7" width="11.28125" style="105" customWidth="1"/>
    <col min="8" max="8" width="10.140625" style="105" customWidth="1"/>
    <col min="9" max="10" width="9.00390625" style="105" customWidth="1"/>
    <col min="11" max="11" width="11.57421875" style="7" bestFit="1" customWidth="1"/>
    <col min="12" max="13" width="13.140625" style="7" bestFit="1" customWidth="1"/>
    <col min="14" max="14" width="11.57421875" style="7" bestFit="1" customWidth="1"/>
    <col min="15" max="17" width="13.140625" style="7" bestFit="1" customWidth="1"/>
    <col min="18" max="18" width="11.57421875" style="7" bestFit="1" customWidth="1"/>
    <col min="19" max="16384" width="11.421875" style="7" customWidth="1"/>
  </cols>
  <sheetData>
    <row r="1" spans="1:11" ht="15">
      <c r="A1" s="292" t="s">
        <v>357</v>
      </c>
      <c r="B1" s="163"/>
      <c r="C1" s="164"/>
      <c r="D1" s="163"/>
      <c r="E1" s="163"/>
      <c r="F1" s="163"/>
      <c r="G1" s="163"/>
      <c r="H1" s="163"/>
      <c r="I1" s="163"/>
      <c r="J1" s="165"/>
      <c r="K1" s="8"/>
    </row>
    <row r="2" spans="1:10" ht="21.75" customHeight="1">
      <c r="A2" s="406" t="s">
        <v>323</v>
      </c>
      <c r="B2" s="406" t="s">
        <v>206</v>
      </c>
      <c r="C2" s="406"/>
      <c r="D2" s="406"/>
      <c r="E2" s="406"/>
      <c r="F2" s="406"/>
      <c r="G2" s="406"/>
      <c r="H2" s="406"/>
      <c r="I2" s="406"/>
      <c r="J2" s="406"/>
    </row>
    <row r="3" spans="1:10" ht="33.75" customHeight="1">
      <c r="A3" s="406"/>
      <c r="B3" s="108" t="s">
        <v>324</v>
      </c>
      <c r="C3" s="109" t="s">
        <v>325</v>
      </c>
      <c r="D3" s="110" t="s">
        <v>22</v>
      </c>
      <c r="E3" s="110" t="s">
        <v>23</v>
      </c>
      <c r="F3" s="108" t="s">
        <v>352</v>
      </c>
      <c r="G3" s="111" t="s">
        <v>326</v>
      </c>
      <c r="H3" s="111" t="s">
        <v>327</v>
      </c>
      <c r="I3" s="108" t="s">
        <v>24</v>
      </c>
      <c r="J3" s="108" t="s">
        <v>328</v>
      </c>
    </row>
    <row r="4" spans="1:10" ht="15">
      <c r="A4" s="407" t="s">
        <v>26</v>
      </c>
      <c r="B4" s="141" t="s">
        <v>329</v>
      </c>
      <c r="C4" s="129"/>
      <c r="D4" s="130">
        <v>1648</v>
      </c>
      <c r="E4" s="135"/>
      <c r="F4" s="135"/>
      <c r="G4" s="135"/>
      <c r="H4" s="135"/>
      <c r="I4" s="134">
        <f>SUM(D4:H4)</f>
        <v>1648</v>
      </c>
      <c r="J4" s="121" t="e">
        <f>I4/C4*100</f>
        <v>#DIV/0!</v>
      </c>
    </row>
    <row r="5" spans="1:10" ht="15">
      <c r="A5" s="408"/>
      <c r="B5" s="142" t="s">
        <v>330</v>
      </c>
      <c r="C5" s="131"/>
      <c r="D5" s="132">
        <v>181</v>
      </c>
      <c r="E5" s="136"/>
      <c r="F5" s="136"/>
      <c r="G5" s="136"/>
      <c r="H5" s="136"/>
      <c r="I5" s="133">
        <f>SUM(D5:H5)</f>
        <v>181</v>
      </c>
      <c r="J5" s="137">
        <v>0</v>
      </c>
    </row>
    <row r="6" spans="1:11" ht="15">
      <c r="A6" s="408"/>
      <c r="B6" s="143" t="s">
        <v>0</v>
      </c>
      <c r="C6" s="124">
        <f>SUM(C4:C5)</f>
        <v>0</v>
      </c>
      <c r="D6" s="124">
        <f>SUM(D4:D5)</f>
        <v>1829</v>
      </c>
      <c r="E6" s="116"/>
      <c r="F6" s="116"/>
      <c r="G6" s="116"/>
      <c r="H6" s="116"/>
      <c r="I6" s="124">
        <f>SUM(I4:I5)</f>
        <v>1829</v>
      </c>
      <c r="J6" s="124" t="e">
        <f>SUM(J4:J5)</f>
        <v>#DIV/0!</v>
      </c>
      <c r="K6" s="9"/>
    </row>
    <row r="7" spans="1:10" ht="15">
      <c r="A7" s="408" t="s">
        <v>331</v>
      </c>
      <c r="B7" s="144" t="s">
        <v>350</v>
      </c>
      <c r="C7" s="131"/>
      <c r="D7" s="133">
        <v>1271</v>
      </c>
      <c r="E7" s="136"/>
      <c r="F7" s="136"/>
      <c r="G7" s="136"/>
      <c r="H7" s="136"/>
      <c r="I7" s="133">
        <f>D7</f>
        <v>1271</v>
      </c>
      <c r="J7" s="137" t="e">
        <f>I7/C7*100</f>
        <v>#DIV/0!</v>
      </c>
    </row>
    <row r="8" spans="1:10" ht="15">
      <c r="A8" s="408"/>
      <c r="B8" s="142" t="s">
        <v>329</v>
      </c>
      <c r="C8" s="131"/>
      <c r="D8" s="132">
        <v>184</v>
      </c>
      <c r="E8" s="132">
        <v>159</v>
      </c>
      <c r="F8" s="132">
        <v>0</v>
      </c>
      <c r="G8" s="136"/>
      <c r="H8" s="136"/>
      <c r="I8" s="133">
        <f aca="true" t="shared" si="0" ref="I8:I13">D8+E8+F8</f>
        <v>343</v>
      </c>
      <c r="J8" s="137" t="e">
        <f>F8/C8*100</f>
        <v>#DIV/0!</v>
      </c>
    </row>
    <row r="9" spans="1:10" ht="15">
      <c r="A9" s="408"/>
      <c r="B9" s="142" t="s">
        <v>330</v>
      </c>
      <c r="C9" s="131"/>
      <c r="D9" s="132">
        <v>73</v>
      </c>
      <c r="E9" s="132">
        <v>48</v>
      </c>
      <c r="F9" s="132">
        <v>49</v>
      </c>
      <c r="G9" s="136"/>
      <c r="H9" s="136"/>
      <c r="I9" s="133">
        <f t="shared" si="0"/>
        <v>170</v>
      </c>
      <c r="J9" s="137">
        <v>0</v>
      </c>
    </row>
    <row r="10" spans="1:10" ht="15">
      <c r="A10" s="408"/>
      <c r="B10" s="142" t="s">
        <v>332</v>
      </c>
      <c r="C10" s="131"/>
      <c r="D10" s="132">
        <v>0</v>
      </c>
      <c r="E10" s="132">
        <v>0</v>
      </c>
      <c r="F10" s="132">
        <v>0</v>
      </c>
      <c r="G10" s="136"/>
      <c r="H10" s="136"/>
      <c r="I10" s="133">
        <f t="shared" si="0"/>
        <v>0</v>
      </c>
      <c r="J10" s="137">
        <v>0</v>
      </c>
    </row>
    <row r="11" spans="1:10" ht="15">
      <c r="A11" s="408"/>
      <c r="B11" s="145" t="s">
        <v>333</v>
      </c>
      <c r="C11" s="131"/>
      <c r="D11" s="133">
        <v>0</v>
      </c>
      <c r="E11" s="133">
        <v>0</v>
      </c>
      <c r="F11" s="133">
        <v>0</v>
      </c>
      <c r="G11" s="136"/>
      <c r="H11" s="136"/>
      <c r="I11" s="133">
        <f t="shared" si="0"/>
        <v>0</v>
      </c>
      <c r="J11" s="137">
        <v>0</v>
      </c>
    </row>
    <row r="12" spans="1:10" ht="15">
      <c r="A12" s="408"/>
      <c r="B12" s="145" t="s">
        <v>334</v>
      </c>
      <c r="C12" s="131"/>
      <c r="D12" s="133">
        <v>0</v>
      </c>
      <c r="E12" s="133">
        <v>0</v>
      </c>
      <c r="F12" s="133">
        <v>0</v>
      </c>
      <c r="G12" s="136"/>
      <c r="H12" s="136"/>
      <c r="I12" s="133">
        <f t="shared" si="0"/>
        <v>0</v>
      </c>
      <c r="J12" s="137">
        <v>0</v>
      </c>
    </row>
    <row r="13" spans="1:10" ht="15">
      <c r="A13" s="408"/>
      <c r="B13" s="145" t="s">
        <v>335</v>
      </c>
      <c r="C13" s="131"/>
      <c r="D13" s="133">
        <v>0</v>
      </c>
      <c r="E13" s="133">
        <v>0</v>
      </c>
      <c r="F13" s="133">
        <v>0</v>
      </c>
      <c r="G13" s="136"/>
      <c r="H13" s="136"/>
      <c r="I13" s="133">
        <f t="shared" si="0"/>
        <v>0</v>
      </c>
      <c r="J13" s="137">
        <v>0</v>
      </c>
    </row>
    <row r="14" spans="1:10" ht="15">
      <c r="A14" s="408"/>
      <c r="B14" s="143" t="s">
        <v>0</v>
      </c>
      <c r="C14" s="124">
        <f>SUM(C8:C13)</f>
        <v>0</v>
      </c>
      <c r="D14" s="116">
        <f>SUM(D7:D13)</f>
        <v>1528</v>
      </c>
      <c r="E14" s="116">
        <f>SUM(E7:E13)</f>
        <v>207</v>
      </c>
      <c r="F14" s="116">
        <f>SUM(F7:F13)</f>
        <v>49</v>
      </c>
      <c r="G14" s="116"/>
      <c r="H14" s="116"/>
      <c r="I14" s="116">
        <f>SUM(I7:I13)</f>
        <v>1784</v>
      </c>
      <c r="J14" s="124"/>
    </row>
    <row r="15" spans="1:10" ht="15">
      <c r="A15" s="396" t="s">
        <v>336</v>
      </c>
      <c r="B15" s="146" t="s">
        <v>25</v>
      </c>
      <c r="C15" s="125"/>
      <c r="D15" s="117">
        <v>1099</v>
      </c>
      <c r="E15" s="117">
        <v>790</v>
      </c>
      <c r="F15" s="136"/>
      <c r="G15" s="136"/>
      <c r="H15" s="136"/>
      <c r="I15" s="117">
        <f>D15+E15</f>
        <v>1889</v>
      </c>
      <c r="J15" s="126" t="e">
        <f>E15/C15*100</f>
        <v>#DIV/0!</v>
      </c>
    </row>
    <row r="16" spans="1:10" ht="15">
      <c r="A16" s="396"/>
      <c r="B16" s="143" t="s">
        <v>0</v>
      </c>
      <c r="C16" s="124">
        <f>C15</f>
        <v>0</v>
      </c>
      <c r="D16" s="116">
        <f>D15</f>
        <v>1099</v>
      </c>
      <c r="E16" s="116">
        <f>E15</f>
        <v>790</v>
      </c>
      <c r="F16" s="116"/>
      <c r="G16" s="116"/>
      <c r="H16" s="116"/>
      <c r="I16" s="116">
        <f>SUM(D16:H16)</f>
        <v>1889</v>
      </c>
      <c r="J16" s="124"/>
    </row>
    <row r="17" spans="1:10" ht="15">
      <c r="A17" s="408" t="s">
        <v>337</v>
      </c>
      <c r="B17" s="144" t="s">
        <v>25</v>
      </c>
      <c r="C17" s="150"/>
      <c r="D17" s="133">
        <v>1173</v>
      </c>
      <c r="E17" s="133">
        <v>964</v>
      </c>
      <c r="F17" s="133">
        <v>986</v>
      </c>
      <c r="G17" s="136"/>
      <c r="H17" s="136"/>
      <c r="I17" s="133">
        <f>D17+E17+F17</f>
        <v>3123</v>
      </c>
      <c r="J17" s="122" t="e">
        <f>F17/C17*100</f>
        <v>#DIV/0!</v>
      </c>
    </row>
    <row r="18" spans="1:10" ht="15">
      <c r="A18" s="408"/>
      <c r="B18" s="151" t="s">
        <v>330</v>
      </c>
      <c r="C18" s="131"/>
      <c r="D18" s="133">
        <v>162</v>
      </c>
      <c r="E18" s="133">
        <v>174</v>
      </c>
      <c r="F18" s="133">
        <v>274</v>
      </c>
      <c r="G18" s="113"/>
      <c r="H18" s="113"/>
      <c r="I18" s="133">
        <f>D18+E18+F18+G18+H18</f>
        <v>610</v>
      </c>
      <c r="J18" s="137">
        <v>0</v>
      </c>
    </row>
    <row r="19" spans="1:10" ht="15">
      <c r="A19" s="408"/>
      <c r="B19" s="143" t="s">
        <v>0</v>
      </c>
      <c r="C19" s="124">
        <f aca="true" t="shared" si="1" ref="C19:I19">SUM(C17:C18)</f>
        <v>0</v>
      </c>
      <c r="D19" s="116">
        <v>0</v>
      </c>
      <c r="E19" s="116">
        <v>0</v>
      </c>
      <c r="F19" s="116">
        <v>0</v>
      </c>
      <c r="G19" s="116"/>
      <c r="H19" s="116">
        <f t="shared" si="1"/>
        <v>0</v>
      </c>
      <c r="I19" s="116">
        <f t="shared" si="1"/>
        <v>3733</v>
      </c>
      <c r="J19" s="116"/>
    </row>
    <row r="20" spans="1:10" ht="15">
      <c r="A20" s="396" t="s">
        <v>349</v>
      </c>
      <c r="B20" s="148" t="s">
        <v>25</v>
      </c>
      <c r="C20" s="127"/>
      <c r="D20" s="113">
        <v>630</v>
      </c>
      <c r="E20" s="113">
        <v>501</v>
      </c>
      <c r="F20" s="113">
        <v>474</v>
      </c>
      <c r="G20" s="136"/>
      <c r="H20" s="136"/>
      <c r="I20" s="133">
        <f>D20+E20+F20</f>
        <v>1605</v>
      </c>
      <c r="J20" s="122" t="e">
        <f>F20/C20*100</f>
        <v>#DIV/0!</v>
      </c>
    </row>
    <row r="21" spans="1:10" ht="15">
      <c r="A21" s="396"/>
      <c r="B21" s="147" t="s">
        <v>330</v>
      </c>
      <c r="C21" s="127"/>
      <c r="D21" s="113">
        <v>223</v>
      </c>
      <c r="E21" s="113">
        <v>210</v>
      </c>
      <c r="F21" s="113">
        <v>80</v>
      </c>
      <c r="G21" s="136"/>
      <c r="H21" s="136"/>
      <c r="I21" s="133">
        <f>D21+E21+F21</f>
        <v>513</v>
      </c>
      <c r="J21" s="137">
        <v>0</v>
      </c>
    </row>
    <row r="22" spans="1:10" ht="22.5" customHeight="1">
      <c r="A22" s="396"/>
      <c r="B22" s="143" t="s">
        <v>0</v>
      </c>
      <c r="C22" s="124">
        <f>C20</f>
        <v>0</v>
      </c>
      <c r="D22" s="116">
        <f>D20+D21</f>
        <v>853</v>
      </c>
      <c r="E22" s="116">
        <f>E20+E21</f>
        <v>711</v>
      </c>
      <c r="F22" s="116">
        <f>F20+F21</f>
        <v>554</v>
      </c>
      <c r="G22" s="116"/>
      <c r="H22" s="116"/>
      <c r="I22" s="116">
        <f>D22+E22+F22</f>
        <v>2118</v>
      </c>
      <c r="J22" s="116"/>
    </row>
    <row r="23" spans="1:10" ht="15" customHeight="1">
      <c r="A23" s="396" t="s">
        <v>338</v>
      </c>
      <c r="B23" s="152" t="s">
        <v>25</v>
      </c>
      <c r="C23" s="150"/>
      <c r="D23" s="133">
        <v>0</v>
      </c>
      <c r="E23" s="133">
        <v>0</v>
      </c>
      <c r="F23" s="113">
        <v>0</v>
      </c>
      <c r="G23" s="136"/>
      <c r="H23" s="136"/>
      <c r="I23" s="133">
        <f>D23+E23+F23</f>
        <v>0</v>
      </c>
      <c r="J23" s="131" t="e">
        <f>I23/C23*100</f>
        <v>#DIV/0!</v>
      </c>
    </row>
    <row r="24" spans="1:10" ht="15">
      <c r="A24" s="396"/>
      <c r="B24" s="151" t="s">
        <v>339</v>
      </c>
      <c r="C24" s="131"/>
      <c r="D24" s="133">
        <v>0</v>
      </c>
      <c r="E24" s="133">
        <v>0</v>
      </c>
      <c r="F24" s="136"/>
      <c r="G24" s="113">
        <v>0</v>
      </c>
      <c r="H24" s="136"/>
      <c r="I24" s="133">
        <f>D24+E24+G24</f>
        <v>0</v>
      </c>
      <c r="J24" s="131" t="e">
        <f>D24/C24*100</f>
        <v>#DIV/0!</v>
      </c>
    </row>
    <row r="25" spans="1:10" ht="15">
      <c r="A25" s="396"/>
      <c r="B25" s="151" t="s">
        <v>340</v>
      </c>
      <c r="C25" s="131"/>
      <c r="D25" s="133">
        <v>0</v>
      </c>
      <c r="E25" s="136"/>
      <c r="F25" s="136"/>
      <c r="G25" s="136"/>
      <c r="H25" s="136"/>
      <c r="I25" s="133">
        <f>D25+E25+F25</f>
        <v>0</v>
      </c>
      <c r="J25" s="137">
        <v>0</v>
      </c>
    </row>
    <row r="26" spans="1:10" ht="15">
      <c r="A26" s="396"/>
      <c r="B26" s="143" t="s">
        <v>0</v>
      </c>
      <c r="C26" s="124">
        <f>SUM(C23:C25)</f>
        <v>0</v>
      </c>
      <c r="D26" s="116">
        <f>D23+D24+D25</f>
        <v>0</v>
      </c>
      <c r="E26" s="116">
        <f>E23+E24+E25</f>
        <v>0</v>
      </c>
      <c r="F26" s="116">
        <f>F23+F24+F25</f>
        <v>0</v>
      </c>
      <c r="G26" s="116">
        <f>G23+G24+G25</f>
        <v>0</v>
      </c>
      <c r="H26" s="116"/>
      <c r="I26" s="116">
        <f>D26+E26+F26+G26</f>
        <v>0</v>
      </c>
      <c r="J26" s="115"/>
    </row>
    <row r="27" spans="1:10" ht="15">
      <c r="A27" s="396" t="s">
        <v>341</v>
      </c>
      <c r="B27" s="151" t="s">
        <v>342</v>
      </c>
      <c r="C27" s="150"/>
      <c r="D27" s="133">
        <v>807</v>
      </c>
      <c r="E27" s="136"/>
      <c r="F27" s="136"/>
      <c r="G27" s="136"/>
      <c r="H27" s="136"/>
      <c r="I27" s="133">
        <f>SUM(D27:H27)</f>
        <v>807</v>
      </c>
      <c r="J27" s="122" t="e">
        <f>D27/C27*100</f>
        <v>#DIV/0!</v>
      </c>
    </row>
    <row r="28" spans="1:10" ht="15">
      <c r="A28" s="396"/>
      <c r="B28" s="151" t="s">
        <v>340</v>
      </c>
      <c r="C28" s="131"/>
      <c r="D28" s="133">
        <v>16</v>
      </c>
      <c r="E28" s="136"/>
      <c r="F28" s="136"/>
      <c r="G28" s="136"/>
      <c r="H28" s="136"/>
      <c r="I28" s="133">
        <f>SUM(D28:H28)</f>
        <v>16</v>
      </c>
      <c r="J28" s="137">
        <v>0</v>
      </c>
    </row>
    <row r="29" spans="1:10" ht="15">
      <c r="A29" s="396"/>
      <c r="B29" s="151" t="s">
        <v>332</v>
      </c>
      <c r="C29" s="131"/>
      <c r="D29" s="133">
        <v>0</v>
      </c>
      <c r="E29" s="136"/>
      <c r="F29" s="136"/>
      <c r="G29" s="136"/>
      <c r="H29" s="136"/>
      <c r="I29" s="133">
        <f>SUM(D29:H29)</f>
        <v>0</v>
      </c>
      <c r="J29" s="137">
        <v>0</v>
      </c>
    </row>
    <row r="30" spans="1:10" ht="15">
      <c r="A30" s="396"/>
      <c r="B30" s="143" t="s">
        <v>0</v>
      </c>
      <c r="C30" s="124">
        <f>SUM(C27:C29)</f>
        <v>0</v>
      </c>
      <c r="D30" s="116">
        <f>SUM(D27:D29)</f>
        <v>823</v>
      </c>
      <c r="E30" s="116"/>
      <c r="F30" s="116"/>
      <c r="G30" s="116"/>
      <c r="H30" s="116"/>
      <c r="I30" s="116">
        <f>SUM(I27:I29)</f>
        <v>823</v>
      </c>
      <c r="J30" s="115"/>
    </row>
    <row r="31" spans="1:10" ht="15">
      <c r="A31" s="396" t="s">
        <v>343</v>
      </c>
      <c r="B31" s="147" t="s">
        <v>339</v>
      </c>
      <c r="C31" s="127"/>
      <c r="D31" s="113">
        <v>0</v>
      </c>
      <c r="E31" s="136"/>
      <c r="F31" s="136"/>
      <c r="G31" s="136"/>
      <c r="H31" s="136"/>
      <c r="I31" s="133">
        <f aca="true" t="shared" si="2" ref="I31:I36">SUM(D31:H31)</f>
        <v>0</v>
      </c>
      <c r="J31" s="122" t="e">
        <f>D31/C31*100</f>
        <v>#DIV/0!</v>
      </c>
    </row>
    <row r="32" spans="1:10" ht="15">
      <c r="A32" s="405"/>
      <c r="B32" s="147" t="s">
        <v>340</v>
      </c>
      <c r="C32" s="122"/>
      <c r="D32" s="113">
        <v>0</v>
      </c>
      <c r="E32" s="136"/>
      <c r="F32" s="136"/>
      <c r="G32" s="136"/>
      <c r="H32" s="136"/>
      <c r="I32" s="133">
        <f t="shared" si="2"/>
        <v>0</v>
      </c>
      <c r="J32" s="137">
        <v>0</v>
      </c>
    </row>
    <row r="33" spans="1:10" ht="15">
      <c r="A33" s="405"/>
      <c r="B33" s="147" t="s">
        <v>332</v>
      </c>
      <c r="C33" s="122"/>
      <c r="D33" s="113">
        <v>0</v>
      </c>
      <c r="E33" s="136"/>
      <c r="F33" s="136"/>
      <c r="G33" s="136"/>
      <c r="H33" s="136"/>
      <c r="I33" s="133">
        <f t="shared" si="2"/>
        <v>0</v>
      </c>
      <c r="J33" s="137">
        <v>0</v>
      </c>
    </row>
    <row r="34" spans="1:10" ht="15">
      <c r="A34" s="405"/>
      <c r="B34" s="149" t="s">
        <v>333</v>
      </c>
      <c r="C34" s="122"/>
      <c r="D34" s="113">
        <v>0</v>
      </c>
      <c r="E34" s="136"/>
      <c r="F34" s="136"/>
      <c r="G34" s="136"/>
      <c r="H34" s="136"/>
      <c r="I34" s="133">
        <f t="shared" si="2"/>
        <v>0</v>
      </c>
      <c r="J34" s="137">
        <v>0</v>
      </c>
    </row>
    <row r="35" spans="1:10" ht="15">
      <c r="A35" s="405"/>
      <c r="B35" s="149" t="s">
        <v>334</v>
      </c>
      <c r="C35" s="122"/>
      <c r="D35" s="113">
        <v>0</v>
      </c>
      <c r="E35" s="136"/>
      <c r="F35" s="136"/>
      <c r="G35" s="136"/>
      <c r="H35" s="136"/>
      <c r="I35" s="133">
        <f t="shared" si="2"/>
        <v>0</v>
      </c>
      <c r="J35" s="137">
        <v>0</v>
      </c>
    </row>
    <row r="36" spans="1:10" ht="15">
      <c r="A36" s="405"/>
      <c r="B36" s="149" t="s">
        <v>335</v>
      </c>
      <c r="C36" s="122"/>
      <c r="D36" s="113">
        <v>0</v>
      </c>
      <c r="E36" s="136"/>
      <c r="F36" s="136"/>
      <c r="G36" s="136"/>
      <c r="H36" s="136"/>
      <c r="I36" s="133">
        <f t="shared" si="2"/>
        <v>0</v>
      </c>
      <c r="J36" s="137">
        <v>0</v>
      </c>
    </row>
    <row r="37" spans="1:10" ht="15">
      <c r="A37" s="405"/>
      <c r="B37" s="143" t="s">
        <v>0</v>
      </c>
      <c r="C37" s="124">
        <f>SUM(C31:C36)</f>
        <v>0</v>
      </c>
      <c r="D37" s="116">
        <v>0</v>
      </c>
      <c r="E37" s="115"/>
      <c r="F37" s="115"/>
      <c r="G37" s="115"/>
      <c r="H37" s="115"/>
      <c r="I37" s="116">
        <f>SUM(I31:I36)</f>
        <v>0</v>
      </c>
      <c r="J37" s="115"/>
    </row>
    <row r="38" spans="1:10" ht="15">
      <c r="A38" s="396" t="s">
        <v>348</v>
      </c>
      <c r="B38" s="152" t="s">
        <v>25</v>
      </c>
      <c r="C38" s="150"/>
      <c r="D38" s="133">
        <v>101</v>
      </c>
      <c r="E38" s="133">
        <v>272</v>
      </c>
      <c r="F38" s="133">
        <v>190</v>
      </c>
      <c r="G38" s="136"/>
      <c r="H38" s="136"/>
      <c r="I38" s="133">
        <f>SUM(D38:H38)</f>
        <v>563</v>
      </c>
      <c r="J38" s="122" t="e">
        <f>F38/C38*100</f>
        <v>#DIV/0!</v>
      </c>
    </row>
    <row r="39" spans="1:10" ht="15">
      <c r="A39" s="396"/>
      <c r="B39" s="151" t="s">
        <v>330</v>
      </c>
      <c r="C39" s="131"/>
      <c r="D39" s="133">
        <v>12</v>
      </c>
      <c r="E39" s="133">
        <v>81</v>
      </c>
      <c r="F39" s="133">
        <v>405</v>
      </c>
      <c r="G39" s="133">
        <v>494</v>
      </c>
      <c r="H39" s="113">
        <v>0</v>
      </c>
      <c r="I39" s="133">
        <f>SUM(D39:H39)</f>
        <v>992</v>
      </c>
      <c r="J39" s="123">
        <v>0</v>
      </c>
    </row>
    <row r="40" spans="1:10" ht="15">
      <c r="A40" s="396"/>
      <c r="B40" s="151" t="s">
        <v>332</v>
      </c>
      <c r="C40" s="131"/>
      <c r="D40" s="133">
        <v>0</v>
      </c>
      <c r="E40" s="133">
        <v>0</v>
      </c>
      <c r="F40" s="133">
        <v>0</v>
      </c>
      <c r="G40" s="133">
        <v>0</v>
      </c>
      <c r="H40" s="136"/>
      <c r="I40" s="133">
        <f>SUM(D40:H40)</f>
        <v>0</v>
      </c>
      <c r="J40" s="123">
        <v>0</v>
      </c>
    </row>
    <row r="41" spans="1:10" ht="15">
      <c r="A41" s="396"/>
      <c r="B41" s="143" t="s">
        <v>0</v>
      </c>
      <c r="C41" s="124">
        <f aca="true" t="shared" si="3" ref="C41:I41">SUM(C38:C40)</f>
        <v>0</v>
      </c>
      <c r="D41" s="116">
        <f t="shared" si="3"/>
        <v>113</v>
      </c>
      <c r="E41" s="116">
        <f t="shared" si="3"/>
        <v>353</v>
      </c>
      <c r="F41" s="116">
        <f t="shared" si="3"/>
        <v>595</v>
      </c>
      <c r="G41" s="116">
        <f t="shared" si="3"/>
        <v>494</v>
      </c>
      <c r="H41" s="116">
        <f t="shared" si="3"/>
        <v>0</v>
      </c>
      <c r="I41" s="116">
        <f t="shared" si="3"/>
        <v>1555</v>
      </c>
      <c r="J41" s="115"/>
    </row>
    <row r="42" spans="1:10" ht="15">
      <c r="A42" s="396" t="s">
        <v>344</v>
      </c>
      <c r="B42" s="152" t="s">
        <v>25</v>
      </c>
      <c r="C42" s="150"/>
      <c r="D42" s="133"/>
      <c r="E42" s="133"/>
      <c r="F42" s="136"/>
      <c r="G42" s="136"/>
      <c r="H42" s="136"/>
      <c r="I42" s="133">
        <f>SUM(D42:H42)</f>
        <v>0</v>
      </c>
      <c r="J42" s="131" t="e">
        <f>I42/C42*100</f>
        <v>#DIV/0!</v>
      </c>
    </row>
    <row r="43" spans="1:10" ht="15">
      <c r="A43" s="396"/>
      <c r="B43" s="151" t="s">
        <v>339</v>
      </c>
      <c r="C43" s="150"/>
      <c r="D43" s="133"/>
      <c r="E43" s="133"/>
      <c r="F43" s="133"/>
      <c r="G43" s="136"/>
      <c r="H43" s="136"/>
      <c r="I43" s="133">
        <f aca="true" t="shared" si="4" ref="I43:I54">SUM(D43:H43)</f>
        <v>0</v>
      </c>
      <c r="J43" s="131" t="e">
        <f>D43/C43*100</f>
        <v>#DIV/0!</v>
      </c>
    </row>
    <row r="44" spans="1:10" ht="15">
      <c r="A44" s="396"/>
      <c r="B44" s="151" t="s">
        <v>340</v>
      </c>
      <c r="C44" s="131"/>
      <c r="D44" s="133"/>
      <c r="E44" s="133"/>
      <c r="F44" s="133"/>
      <c r="G44" s="136"/>
      <c r="H44" s="136"/>
      <c r="I44" s="133">
        <f t="shared" si="4"/>
        <v>0</v>
      </c>
      <c r="J44" s="131" t="e">
        <f aca="true" t="shared" si="5" ref="J44:J49">I44/C44*100</f>
        <v>#DIV/0!</v>
      </c>
    </row>
    <row r="45" spans="1:10" ht="15">
      <c r="A45" s="396"/>
      <c r="B45" s="153" t="s">
        <v>316</v>
      </c>
      <c r="C45" s="131"/>
      <c r="D45" s="136"/>
      <c r="E45" s="136"/>
      <c r="F45" s="133"/>
      <c r="G45" s="136"/>
      <c r="H45" s="136"/>
      <c r="I45" s="133">
        <f t="shared" si="4"/>
        <v>0</v>
      </c>
      <c r="J45" s="131" t="e">
        <f t="shared" si="5"/>
        <v>#DIV/0!</v>
      </c>
    </row>
    <row r="46" spans="1:10" ht="15">
      <c r="A46" s="396"/>
      <c r="B46" s="153" t="s">
        <v>333</v>
      </c>
      <c r="C46" s="131"/>
      <c r="D46" s="136"/>
      <c r="E46" s="136"/>
      <c r="F46" s="133"/>
      <c r="G46" s="136"/>
      <c r="H46" s="136"/>
      <c r="I46" s="133">
        <f t="shared" si="4"/>
        <v>0</v>
      </c>
      <c r="J46" s="131" t="e">
        <f t="shared" si="5"/>
        <v>#DIV/0!</v>
      </c>
    </row>
    <row r="47" spans="1:10" ht="15">
      <c r="A47" s="396"/>
      <c r="B47" s="153" t="s">
        <v>334</v>
      </c>
      <c r="C47" s="131"/>
      <c r="D47" s="136"/>
      <c r="E47" s="136"/>
      <c r="F47" s="133"/>
      <c r="G47" s="136"/>
      <c r="H47" s="136"/>
      <c r="I47" s="133">
        <f t="shared" si="4"/>
        <v>0</v>
      </c>
      <c r="J47" s="131" t="e">
        <f t="shared" si="5"/>
        <v>#DIV/0!</v>
      </c>
    </row>
    <row r="48" spans="1:10" ht="15">
      <c r="A48" s="396"/>
      <c r="B48" s="153" t="s">
        <v>335</v>
      </c>
      <c r="C48" s="131"/>
      <c r="D48" s="136"/>
      <c r="E48" s="136"/>
      <c r="F48" s="133"/>
      <c r="G48" s="136"/>
      <c r="H48" s="136"/>
      <c r="I48" s="133">
        <f t="shared" si="4"/>
        <v>0</v>
      </c>
      <c r="J48" s="131" t="e">
        <f t="shared" si="5"/>
        <v>#DIV/0!</v>
      </c>
    </row>
    <row r="49" spans="1:10" ht="15">
      <c r="A49" s="396"/>
      <c r="B49" s="143" t="s">
        <v>0</v>
      </c>
      <c r="C49" s="124">
        <f>SUM(C42:C48)</f>
        <v>0</v>
      </c>
      <c r="D49" s="116">
        <f>SUM(D42:D48)</f>
        <v>0</v>
      </c>
      <c r="E49" s="116">
        <f>SUM(E42:E48)</f>
        <v>0</v>
      </c>
      <c r="F49" s="116">
        <f>SUM(F42:F48)</f>
        <v>0</v>
      </c>
      <c r="G49" s="115"/>
      <c r="H49" s="115"/>
      <c r="I49" s="116">
        <f t="shared" si="4"/>
        <v>0</v>
      </c>
      <c r="J49" s="124" t="e">
        <f t="shared" si="5"/>
        <v>#DIV/0!</v>
      </c>
    </row>
    <row r="50" spans="1:10" ht="15" customHeight="1">
      <c r="A50" s="396" t="s">
        <v>345</v>
      </c>
      <c r="B50" s="151" t="s">
        <v>332</v>
      </c>
      <c r="C50" s="150"/>
      <c r="D50" s="133">
        <v>401</v>
      </c>
      <c r="E50" s="133">
        <v>321</v>
      </c>
      <c r="F50" s="133">
        <v>264</v>
      </c>
      <c r="G50" s="136"/>
      <c r="H50" s="136"/>
      <c r="I50" s="133">
        <f t="shared" si="4"/>
        <v>986</v>
      </c>
      <c r="J50" s="131" t="e">
        <f>(E50+F50)/C50*100</f>
        <v>#DIV/0!</v>
      </c>
    </row>
    <row r="51" spans="1:10" ht="15">
      <c r="A51" s="396"/>
      <c r="B51" s="154" t="s">
        <v>28</v>
      </c>
      <c r="C51" s="131"/>
      <c r="D51" s="133">
        <v>383</v>
      </c>
      <c r="E51" s="133">
        <v>207</v>
      </c>
      <c r="F51" s="133">
        <v>271</v>
      </c>
      <c r="G51" s="133">
        <v>2008</v>
      </c>
      <c r="H51" s="133">
        <v>0</v>
      </c>
      <c r="I51" s="133">
        <f t="shared" si="4"/>
        <v>2869</v>
      </c>
      <c r="J51" s="131" t="e">
        <f>(E51+F51+G51+H51)/C51*100</f>
        <v>#DIV/0!</v>
      </c>
    </row>
    <row r="52" spans="1:10" ht="15">
      <c r="A52" s="396"/>
      <c r="B52" s="154" t="s">
        <v>333</v>
      </c>
      <c r="C52" s="131"/>
      <c r="D52" s="133">
        <v>784</v>
      </c>
      <c r="E52" s="133">
        <v>528</v>
      </c>
      <c r="F52" s="133">
        <v>535</v>
      </c>
      <c r="G52" s="133">
        <v>2222</v>
      </c>
      <c r="H52" s="133">
        <v>0</v>
      </c>
      <c r="I52" s="133">
        <f t="shared" si="4"/>
        <v>4069</v>
      </c>
      <c r="J52" s="131" t="e">
        <f>(E52+F52+G52+H52)/C52*100</f>
        <v>#DIV/0!</v>
      </c>
    </row>
    <row r="53" spans="1:10" ht="15">
      <c r="A53" s="396"/>
      <c r="B53" s="154" t="s">
        <v>334</v>
      </c>
      <c r="C53" s="131"/>
      <c r="D53" s="133">
        <v>214</v>
      </c>
      <c r="E53" s="133">
        <v>0</v>
      </c>
      <c r="F53" s="133">
        <v>0</v>
      </c>
      <c r="G53" s="133">
        <v>0</v>
      </c>
      <c r="H53" s="133">
        <v>0</v>
      </c>
      <c r="I53" s="133">
        <f t="shared" si="4"/>
        <v>214</v>
      </c>
      <c r="J53" s="131" t="e">
        <f>(E53+F53+G53+H53)/C53*100</f>
        <v>#DIV/0!</v>
      </c>
    </row>
    <row r="54" spans="1:10" ht="15">
      <c r="A54" s="396"/>
      <c r="B54" s="154" t="s">
        <v>335</v>
      </c>
      <c r="C54" s="131"/>
      <c r="D54" s="133">
        <v>0</v>
      </c>
      <c r="E54" s="133">
        <v>0</v>
      </c>
      <c r="F54" s="133">
        <v>0</v>
      </c>
      <c r="G54" s="133">
        <v>0</v>
      </c>
      <c r="H54" s="133">
        <v>0</v>
      </c>
      <c r="I54" s="133">
        <f t="shared" si="4"/>
        <v>0</v>
      </c>
      <c r="J54" s="131" t="e">
        <f>(E54+F54+G54+H54)/C54*100</f>
        <v>#DIV/0!</v>
      </c>
    </row>
    <row r="55" spans="1:10" ht="15">
      <c r="A55" s="396"/>
      <c r="B55" s="143" t="s">
        <v>0</v>
      </c>
      <c r="C55" s="124">
        <f aca="true" t="shared" si="6" ref="C55:I55">SUM(C50:C54)</f>
        <v>0</v>
      </c>
      <c r="D55" s="116">
        <f t="shared" si="6"/>
        <v>1782</v>
      </c>
      <c r="E55" s="116">
        <f t="shared" si="6"/>
        <v>1056</v>
      </c>
      <c r="F55" s="116">
        <f t="shared" si="6"/>
        <v>1070</v>
      </c>
      <c r="G55" s="116">
        <f t="shared" si="6"/>
        <v>4230</v>
      </c>
      <c r="H55" s="116">
        <f t="shared" si="6"/>
        <v>0</v>
      </c>
      <c r="I55" s="116">
        <f t="shared" si="6"/>
        <v>8138</v>
      </c>
      <c r="J55" s="124" t="e">
        <f>(E55+F55+G55+H55)/C55*100</f>
        <v>#DIV/0!</v>
      </c>
    </row>
    <row r="56" spans="1:10" ht="15" hidden="1">
      <c r="A56" s="396" t="s">
        <v>346</v>
      </c>
      <c r="B56" s="118" t="s">
        <v>340</v>
      </c>
      <c r="C56" s="127">
        <f>C25</f>
        <v>0</v>
      </c>
      <c r="D56" s="127">
        <v>0</v>
      </c>
      <c r="E56" s="112"/>
      <c r="F56" s="112"/>
      <c r="G56" s="112"/>
      <c r="H56" s="112"/>
      <c r="I56" s="112"/>
      <c r="J56" s="112"/>
    </row>
    <row r="57" spans="1:10" ht="15" hidden="1">
      <c r="A57" s="396"/>
      <c r="B57" s="118" t="s">
        <v>332</v>
      </c>
      <c r="C57" s="122">
        <f>C10</f>
        <v>0</v>
      </c>
      <c r="D57" s="127">
        <v>0</v>
      </c>
      <c r="E57" s="112"/>
      <c r="F57" s="112"/>
      <c r="G57" s="112"/>
      <c r="H57" s="112"/>
      <c r="I57" s="112"/>
      <c r="J57" s="112"/>
    </row>
    <row r="58" spans="1:10" ht="15" hidden="1">
      <c r="A58" s="396"/>
      <c r="B58" s="120" t="s">
        <v>333</v>
      </c>
      <c r="C58" s="122">
        <f>C11</f>
        <v>0</v>
      </c>
      <c r="D58" s="127">
        <v>0</v>
      </c>
      <c r="E58" s="112"/>
      <c r="F58" s="112"/>
      <c r="G58" s="112"/>
      <c r="H58" s="112"/>
      <c r="I58" s="112"/>
      <c r="J58" s="112"/>
    </row>
    <row r="59" spans="1:10" ht="15" hidden="1">
      <c r="A59" s="396"/>
      <c r="B59" s="120" t="s">
        <v>334</v>
      </c>
      <c r="C59" s="122">
        <f>C47</f>
        <v>0</v>
      </c>
      <c r="D59" s="127">
        <v>0</v>
      </c>
      <c r="E59" s="112"/>
      <c r="F59" s="112"/>
      <c r="G59" s="112"/>
      <c r="H59" s="112"/>
      <c r="I59" s="112"/>
      <c r="J59" s="112"/>
    </row>
    <row r="60" spans="1:10" ht="15" hidden="1">
      <c r="A60" s="397"/>
      <c r="B60" s="120" t="s">
        <v>335</v>
      </c>
      <c r="C60" s="122">
        <f>C48</f>
        <v>0</v>
      </c>
      <c r="D60" s="127">
        <v>0</v>
      </c>
      <c r="E60" s="112"/>
      <c r="F60" s="112"/>
      <c r="G60" s="112"/>
      <c r="H60" s="112"/>
      <c r="I60" s="112"/>
      <c r="J60" s="112"/>
    </row>
    <row r="61" spans="1:10" ht="15" hidden="1">
      <c r="A61" s="397"/>
      <c r="B61" s="114" t="s">
        <v>0</v>
      </c>
      <c r="C61" s="124">
        <f aca="true" t="shared" si="7" ref="C61:I61">SUM(C56:C60)</f>
        <v>0</v>
      </c>
      <c r="D61" s="116">
        <f t="shared" si="7"/>
        <v>0</v>
      </c>
      <c r="E61" s="116">
        <f t="shared" si="7"/>
        <v>0</v>
      </c>
      <c r="F61" s="116">
        <f t="shared" si="7"/>
        <v>0</v>
      </c>
      <c r="G61" s="116">
        <f t="shared" si="7"/>
        <v>0</v>
      </c>
      <c r="H61" s="116">
        <f t="shared" si="7"/>
        <v>0</v>
      </c>
      <c r="I61" s="116">
        <f t="shared" si="7"/>
        <v>0</v>
      </c>
      <c r="J61" s="116"/>
    </row>
    <row r="62" spans="1:10" ht="15" hidden="1">
      <c r="A62" s="396" t="s">
        <v>347</v>
      </c>
      <c r="B62" s="119" t="s">
        <v>25</v>
      </c>
      <c r="C62" s="127">
        <f>C4</f>
        <v>0</v>
      </c>
      <c r="D62" s="127">
        <v>0</v>
      </c>
      <c r="E62" s="128">
        <v>0</v>
      </c>
      <c r="F62" s="112"/>
      <c r="G62" s="112"/>
      <c r="H62" s="112"/>
      <c r="I62" s="112"/>
      <c r="J62" s="112"/>
    </row>
    <row r="63" spans="1:10" ht="15" hidden="1">
      <c r="A63" s="396"/>
      <c r="B63" s="118" t="s">
        <v>330</v>
      </c>
      <c r="C63" s="122">
        <f>C5</f>
        <v>0</v>
      </c>
      <c r="D63" s="127">
        <v>0</v>
      </c>
      <c r="E63" s="128">
        <v>0</v>
      </c>
      <c r="F63" s="112"/>
      <c r="G63" s="112"/>
      <c r="H63" s="112"/>
      <c r="I63" s="112"/>
      <c r="J63" s="112"/>
    </row>
    <row r="64" spans="1:10" ht="15" hidden="1">
      <c r="A64" s="396"/>
      <c r="B64" s="118" t="s">
        <v>332</v>
      </c>
      <c r="C64" s="122">
        <f>C10</f>
        <v>0</v>
      </c>
      <c r="D64" s="127">
        <v>0</v>
      </c>
      <c r="E64" s="128">
        <v>0</v>
      </c>
      <c r="F64" s="112"/>
      <c r="G64" s="112"/>
      <c r="H64" s="112"/>
      <c r="I64" s="112"/>
      <c r="J64" s="112"/>
    </row>
    <row r="65" spans="1:10" ht="15" hidden="1">
      <c r="A65" s="396"/>
      <c r="B65" s="120" t="s">
        <v>333</v>
      </c>
      <c r="C65" s="122">
        <f>C34</f>
        <v>0</v>
      </c>
      <c r="D65" s="127">
        <v>0</v>
      </c>
      <c r="E65" s="128">
        <v>0</v>
      </c>
      <c r="F65" s="112"/>
      <c r="G65" s="112"/>
      <c r="H65" s="112"/>
      <c r="I65" s="112"/>
      <c r="J65" s="112"/>
    </row>
    <row r="66" spans="1:10" ht="15" hidden="1">
      <c r="A66" s="396"/>
      <c r="B66" s="120" t="s">
        <v>334</v>
      </c>
      <c r="C66" s="122">
        <f>C12</f>
        <v>0</v>
      </c>
      <c r="D66" s="127">
        <v>0</v>
      </c>
      <c r="E66" s="128">
        <v>0</v>
      </c>
      <c r="F66" s="112"/>
      <c r="G66" s="112"/>
      <c r="H66" s="112"/>
      <c r="I66" s="112"/>
      <c r="J66" s="112"/>
    </row>
    <row r="67" spans="1:10" ht="15" hidden="1">
      <c r="A67" s="396"/>
      <c r="B67" s="120" t="s">
        <v>335</v>
      </c>
      <c r="C67" s="122">
        <f>C13</f>
        <v>0</v>
      </c>
      <c r="D67" s="127">
        <v>0</v>
      </c>
      <c r="E67" s="128">
        <v>0</v>
      </c>
      <c r="F67" s="112"/>
      <c r="G67" s="112"/>
      <c r="H67" s="112"/>
      <c r="I67" s="112"/>
      <c r="J67" s="112"/>
    </row>
    <row r="68" spans="1:10" ht="15" hidden="1">
      <c r="A68" s="396"/>
      <c r="B68" s="114" t="s">
        <v>0</v>
      </c>
      <c r="C68" s="124">
        <f aca="true" t="shared" si="8" ref="C68:I68">SUM(C62:C67)</f>
        <v>0</v>
      </c>
      <c r="D68" s="116">
        <f t="shared" si="8"/>
        <v>0</v>
      </c>
      <c r="E68" s="116">
        <f t="shared" si="8"/>
        <v>0</v>
      </c>
      <c r="F68" s="116">
        <f t="shared" si="8"/>
        <v>0</v>
      </c>
      <c r="G68" s="116">
        <f t="shared" si="8"/>
        <v>0</v>
      </c>
      <c r="H68" s="116">
        <f t="shared" si="8"/>
        <v>0</v>
      </c>
      <c r="I68" s="116">
        <f t="shared" si="8"/>
        <v>0</v>
      </c>
      <c r="J68" s="116"/>
    </row>
    <row r="69" spans="1:10" ht="15">
      <c r="A69" s="155" t="s">
        <v>227</v>
      </c>
      <c r="B69" s="156"/>
      <c r="C69" s="157">
        <f>+C55+C49+C41+C37+C30+C26+C22+C19+C16+C14+C6</f>
        <v>0</v>
      </c>
      <c r="D69" s="158">
        <f aca="true" t="shared" si="9" ref="D69:I69">D68+D61+D55+D49+D41+D37+D30+D26+D22+D19+D16+D14+D6</f>
        <v>8027</v>
      </c>
      <c r="E69" s="158">
        <f t="shared" si="9"/>
        <v>3117</v>
      </c>
      <c r="F69" s="158">
        <f t="shared" si="9"/>
        <v>2268</v>
      </c>
      <c r="G69" s="158">
        <f t="shared" si="9"/>
        <v>4724</v>
      </c>
      <c r="H69" s="158">
        <f t="shared" si="9"/>
        <v>0</v>
      </c>
      <c r="I69" s="158">
        <f t="shared" si="9"/>
        <v>21869</v>
      </c>
      <c r="J69" s="158"/>
    </row>
    <row r="70" spans="1:10" ht="15">
      <c r="A70" s="166" t="s">
        <v>351</v>
      </c>
      <c r="B70" s="102"/>
      <c r="C70" s="103"/>
      <c r="D70" s="104"/>
      <c r="E70" s="104"/>
      <c r="F70" s="104"/>
      <c r="G70" s="104"/>
      <c r="H70" s="104"/>
      <c r="I70" s="104"/>
      <c r="J70" s="167"/>
    </row>
    <row r="71" spans="1:10" ht="15">
      <c r="A71" s="168"/>
      <c r="B71" s="159"/>
      <c r="C71" s="160"/>
      <c r="D71" s="161"/>
      <c r="E71" s="161"/>
      <c r="F71" s="161"/>
      <c r="G71" s="161"/>
      <c r="H71" s="161"/>
      <c r="I71" s="161"/>
      <c r="J71" s="169"/>
    </row>
    <row r="72" spans="1:10" s="10" customFormat="1" ht="27" customHeight="1">
      <c r="A72" s="170" t="s">
        <v>353</v>
      </c>
      <c r="B72" s="138"/>
      <c r="C72" s="171"/>
      <c r="D72" s="172"/>
      <c r="E72" s="173"/>
      <c r="F72" s="173"/>
      <c r="G72" s="174"/>
      <c r="H72" s="172"/>
      <c r="I72" s="173"/>
      <c r="J72" s="175"/>
    </row>
    <row r="73" spans="1:10" ht="15">
      <c r="A73" s="176"/>
      <c r="B73" s="162"/>
      <c r="C73" s="162"/>
      <c r="D73" s="172"/>
      <c r="E73" s="172"/>
      <c r="F73" s="172"/>
      <c r="G73" s="172"/>
      <c r="H73" s="172"/>
      <c r="I73" s="172"/>
      <c r="J73" s="177"/>
    </row>
    <row r="74" spans="1:10" ht="33.75">
      <c r="A74" s="178" t="s">
        <v>354</v>
      </c>
      <c r="B74" s="139"/>
      <c r="C74" s="179"/>
      <c r="D74" s="162"/>
      <c r="E74" s="162"/>
      <c r="F74" s="162"/>
      <c r="G74" s="162"/>
      <c r="H74" s="162"/>
      <c r="I74" s="162"/>
      <c r="J74" s="177"/>
    </row>
    <row r="75" spans="1:10" ht="15">
      <c r="A75" s="176"/>
      <c r="B75" s="162"/>
      <c r="C75" s="179"/>
      <c r="D75" s="162"/>
      <c r="E75" s="162"/>
      <c r="F75" s="162"/>
      <c r="G75" s="162"/>
      <c r="H75" s="162"/>
      <c r="I75" s="162"/>
      <c r="J75" s="177"/>
    </row>
    <row r="76" spans="1:10" ht="22.5">
      <c r="A76" s="180" t="s">
        <v>355</v>
      </c>
      <c r="B76" s="140"/>
      <c r="C76" s="179"/>
      <c r="D76" s="162"/>
      <c r="E76" s="162"/>
      <c r="F76" s="162"/>
      <c r="G76" s="162"/>
      <c r="H76" s="162"/>
      <c r="I76" s="162"/>
      <c r="J76" s="177"/>
    </row>
    <row r="77" spans="1:10" ht="15">
      <c r="A77" s="176"/>
      <c r="B77" s="162"/>
      <c r="C77" s="179"/>
      <c r="D77" s="162"/>
      <c r="E77" s="162"/>
      <c r="F77" s="162"/>
      <c r="G77" s="162"/>
      <c r="H77" s="162"/>
      <c r="I77" s="162"/>
      <c r="J77" s="177"/>
    </row>
    <row r="78" spans="1:10" ht="24" customHeight="1">
      <c r="A78" s="398" t="s">
        <v>29</v>
      </c>
      <c r="B78" s="399"/>
      <c r="C78" s="399"/>
      <c r="D78" s="399"/>
      <c r="E78" s="399"/>
      <c r="F78" s="399"/>
      <c r="G78" s="399"/>
      <c r="H78" s="399"/>
      <c r="I78" s="400"/>
      <c r="J78" s="401"/>
    </row>
    <row r="79" spans="1:10" ht="15">
      <c r="A79" s="181"/>
      <c r="B79" s="182"/>
      <c r="C79" s="182"/>
      <c r="D79" s="182"/>
      <c r="E79" s="182"/>
      <c r="F79" s="182"/>
      <c r="G79" s="182"/>
      <c r="H79" s="182"/>
      <c r="I79" s="162"/>
      <c r="J79" s="177"/>
    </row>
    <row r="80" spans="1:10" ht="21" customHeight="1">
      <c r="A80" s="183" t="s">
        <v>30</v>
      </c>
      <c r="B80" s="182"/>
      <c r="C80" s="182"/>
      <c r="D80" s="182"/>
      <c r="E80" s="182"/>
      <c r="F80" s="182"/>
      <c r="G80" s="182"/>
      <c r="H80" s="182"/>
      <c r="I80" s="162"/>
      <c r="J80" s="177"/>
    </row>
    <row r="81" spans="1:10" ht="30" customHeight="1">
      <c r="A81" s="402" t="s">
        <v>356</v>
      </c>
      <c r="B81" s="403"/>
      <c r="C81" s="403"/>
      <c r="D81" s="403"/>
      <c r="E81" s="403"/>
      <c r="F81" s="403"/>
      <c r="G81" s="403"/>
      <c r="H81" s="403"/>
      <c r="I81" s="403"/>
      <c r="J81" s="404"/>
    </row>
    <row r="82" spans="1:8" ht="15.75">
      <c r="A82" s="106"/>
      <c r="B82" s="107"/>
      <c r="C82" s="107"/>
      <c r="D82" s="107"/>
      <c r="E82" s="107"/>
      <c r="F82" s="107"/>
      <c r="G82" s="107"/>
      <c r="H82" s="107"/>
    </row>
  </sheetData>
  <sheetProtection/>
  <mergeCells count="17">
    <mergeCell ref="A50:A55"/>
    <mergeCell ref="A2:A3"/>
    <mergeCell ref="B2:J2"/>
    <mergeCell ref="A4:A6"/>
    <mergeCell ref="A7:A14"/>
    <mergeCell ref="A15:A16"/>
    <mergeCell ref="A17:A19"/>
    <mergeCell ref="A56:A61"/>
    <mergeCell ref="A20:A22"/>
    <mergeCell ref="A23:A26"/>
    <mergeCell ref="A62:A68"/>
    <mergeCell ref="A78:J78"/>
    <mergeCell ref="A81:J81"/>
    <mergeCell ref="A27:A30"/>
    <mergeCell ref="A31:A37"/>
    <mergeCell ref="A38:A41"/>
    <mergeCell ref="A42:A49"/>
  </mergeCells>
  <printOptions horizontalCentered="1"/>
  <pageMargins left="0.7086614173228347" right="0.7086614173228347" top="0.31496062992125984" bottom="0.2362204724409449" header="0.31496062992125984" footer="0.31496062992125984"/>
  <pageSetup fitToHeight="0" horizontalDpi="600" verticalDpi="600" orientation="portrait" scale="65" r:id="rId1"/>
</worksheet>
</file>

<file path=xl/worksheets/sheet8.xml><?xml version="1.0" encoding="utf-8"?>
<worksheet xmlns="http://schemas.openxmlformats.org/spreadsheetml/2006/main" xmlns:r="http://schemas.openxmlformats.org/officeDocument/2006/relationships">
  <dimension ref="A1:J60"/>
  <sheetViews>
    <sheetView zoomScale="80" zoomScaleNormal="80" zoomScalePageLayoutView="0" workbookViewId="0" topLeftCell="A40">
      <selection activeCell="D33" sqref="D33"/>
    </sheetView>
  </sheetViews>
  <sheetFormatPr defaultColWidth="11.421875" defaultRowHeight="12.75"/>
  <cols>
    <col min="1" max="1" width="28.140625" style="105" customWidth="1"/>
    <col min="2" max="4" width="11.421875" style="105" customWidth="1"/>
    <col min="5" max="5" width="12.7109375" style="105" customWidth="1"/>
    <col min="6" max="6" width="17.7109375" style="105" customWidth="1"/>
    <col min="7" max="7" width="11.7109375" style="105" customWidth="1"/>
    <col min="8" max="16384" width="11.421875" style="7" customWidth="1"/>
  </cols>
  <sheetData>
    <row r="1" spans="1:7" ht="17.25">
      <c r="A1" s="184" t="s">
        <v>98</v>
      </c>
      <c r="B1" s="185"/>
      <c r="C1" s="185"/>
      <c r="D1" s="185"/>
      <c r="E1" s="185"/>
      <c r="F1" s="185"/>
      <c r="G1" s="185"/>
    </row>
    <row r="2" spans="1:7" ht="14.25" customHeight="1">
      <c r="A2" s="411" t="s">
        <v>363</v>
      </c>
      <c r="B2" s="412" t="s">
        <v>364</v>
      </c>
      <c r="C2" s="412"/>
      <c r="D2" s="413" t="s">
        <v>365</v>
      </c>
      <c r="E2" s="413"/>
      <c r="F2" s="413"/>
      <c r="G2" s="411" t="s">
        <v>273</v>
      </c>
    </row>
    <row r="3" spans="1:7" ht="15">
      <c r="A3" s="411"/>
      <c r="B3" s="192" t="s">
        <v>93</v>
      </c>
      <c r="C3" s="192" t="s">
        <v>279</v>
      </c>
      <c r="D3" s="192" t="s">
        <v>93</v>
      </c>
      <c r="E3" s="192" t="s">
        <v>279</v>
      </c>
      <c r="F3" s="193" t="s">
        <v>28</v>
      </c>
      <c r="G3" s="411"/>
    </row>
    <row r="4" spans="1:7" ht="15">
      <c r="A4" s="195" t="s">
        <v>280</v>
      </c>
      <c r="B4" s="196">
        <v>450</v>
      </c>
      <c r="C4" s="196">
        <v>1027</v>
      </c>
      <c r="D4" s="196">
        <v>1300</v>
      </c>
      <c r="E4" s="196">
        <v>2158</v>
      </c>
      <c r="F4" s="196">
        <v>0</v>
      </c>
      <c r="G4" s="197">
        <f>SUM(B4:F4)</f>
        <v>4935</v>
      </c>
    </row>
    <row r="5" spans="1:7" ht="15">
      <c r="A5" s="198" t="s">
        <v>281</v>
      </c>
      <c r="B5" s="199">
        <v>320</v>
      </c>
      <c r="C5" s="199">
        <v>331</v>
      </c>
      <c r="D5" s="199">
        <v>126</v>
      </c>
      <c r="E5" s="199">
        <v>1065</v>
      </c>
      <c r="F5" s="199">
        <v>0</v>
      </c>
      <c r="G5" s="200">
        <f>SUM(B5:F5)</f>
        <v>1842</v>
      </c>
    </row>
    <row r="6" spans="1:10" ht="15">
      <c r="A6" s="186" t="s">
        <v>0</v>
      </c>
      <c r="B6" s="187">
        <f>SUM(B4:B5)</f>
        <v>770</v>
      </c>
      <c r="C6" s="187">
        <f>SUM(C4:C5)</f>
        <v>1358</v>
      </c>
      <c r="D6" s="187">
        <f>SUM(D4:D5)</f>
        <v>1426</v>
      </c>
      <c r="E6" s="187">
        <f>SUM(E4:E5)</f>
        <v>3223</v>
      </c>
      <c r="F6" s="187">
        <f>SUM(F4:F5)</f>
        <v>0</v>
      </c>
      <c r="G6" s="187">
        <f>SUM(B6:F6)</f>
        <v>6777</v>
      </c>
      <c r="J6" s="353"/>
    </row>
    <row r="7" spans="1:7" ht="15">
      <c r="A7" s="203"/>
      <c r="B7" s="204"/>
      <c r="C7" s="204"/>
      <c r="D7" s="205"/>
      <c r="E7" s="206"/>
      <c r="F7" s="204"/>
      <c r="G7" s="207"/>
    </row>
    <row r="8" spans="1:7" ht="26.25" customHeight="1">
      <c r="A8" s="202" t="s">
        <v>282</v>
      </c>
      <c r="B8" s="409"/>
      <c r="C8" s="409"/>
      <c r="D8" s="410"/>
      <c r="E8" s="410"/>
      <c r="F8" s="410"/>
      <c r="G8" s="202"/>
    </row>
    <row r="9" spans="1:7" ht="15">
      <c r="A9" s="212" t="s">
        <v>283</v>
      </c>
      <c r="B9" s="355">
        <v>0</v>
      </c>
      <c r="C9" s="355">
        <v>0</v>
      </c>
      <c r="D9" s="355">
        <v>0</v>
      </c>
      <c r="E9" s="355">
        <v>0</v>
      </c>
      <c r="F9" s="213">
        <v>0</v>
      </c>
      <c r="G9" s="214">
        <f aca="true" t="shared" si="0" ref="G9:G15">SUM(B9:F9)</f>
        <v>0</v>
      </c>
    </row>
    <row r="10" spans="1:10" ht="15">
      <c r="A10" s="215" t="s">
        <v>284</v>
      </c>
      <c r="B10" s="356">
        <v>109</v>
      </c>
      <c r="C10" s="356">
        <v>900</v>
      </c>
      <c r="D10" s="356">
        <v>550</v>
      </c>
      <c r="E10" s="356">
        <v>980</v>
      </c>
      <c r="F10" s="213">
        <v>0</v>
      </c>
      <c r="G10" s="217">
        <f t="shared" si="0"/>
        <v>2539</v>
      </c>
      <c r="J10" s="353"/>
    </row>
    <row r="11" spans="1:7" ht="15">
      <c r="A11" s="215" t="s">
        <v>94</v>
      </c>
      <c r="B11" s="356">
        <v>0</v>
      </c>
      <c r="C11" s="356">
        <v>0</v>
      </c>
      <c r="D11" s="356">
        <v>0</v>
      </c>
      <c r="E11" s="356">
        <v>0</v>
      </c>
      <c r="F11" s="213">
        <v>0</v>
      </c>
      <c r="G11" s="217">
        <f t="shared" si="0"/>
        <v>0</v>
      </c>
    </row>
    <row r="12" spans="1:7" ht="15">
      <c r="A12" s="215" t="s">
        <v>285</v>
      </c>
      <c r="B12" s="356">
        <v>0</v>
      </c>
      <c r="C12" s="356">
        <v>0</v>
      </c>
      <c r="D12" s="356">
        <v>0</v>
      </c>
      <c r="E12" s="356">
        <v>0</v>
      </c>
      <c r="F12" s="213">
        <v>0</v>
      </c>
      <c r="G12" s="217">
        <f t="shared" si="0"/>
        <v>0</v>
      </c>
    </row>
    <row r="13" spans="1:7" ht="15">
      <c r="A13" s="215" t="s">
        <v>95</v>
      </c>
      <c r="B13" s="356">
        <v>35</v>
      </c>
      <c r="C13" s="356">
        <v>75</v>
      </c>
      <c r="D13" s="356">
        <v>58</v>
      </c>
      <c r="E13" s="356">
        <v>230</v>
      </c>
      <c r="F13" s="213">
        <v>0</v>
      </c>
      <c r="G13" s="217">
        <f t="shared" si="0"/>
        <v>398</v>
      </c>
    </row>
    <row r="14" spans="1:7" ht="15">
      <c r="A14" s="198" t="s">
        <v>286</v>
      </c>
      <c r="B14" s="354">
        <v>3</v>
      </c>
      <c r="C14" s="354">
        <v>32</v>
      </c>
      <c r="D14" s="354">
        <v>8</v>
      </c>
      <c r="E14" s="354">
        <v>47</v>
      </c>
      <c r="F14" s="213">
        <v>0</v>
      </c>
      <c r="G14" s="200">
        <f t="shared" si="0"/>
        <v>90</v>
      </c>
    </row>
    <row r="15" spans="1:10" ht="15">
      <c r="A15" s="186" t="s">
        <v>287</v>
      </c>
      <c r="B15" s="187">
        <f>SUM(B9:B14)</f>
        <v>147</v>
      </c>
      <c r="C15" s="187">
        <f>SUM(C9:C14)</f>
        <v>1007</v>
      </c>
      <c r="D15" s="187">
        <f>SUM(D9:D14)</f>
        <v>616</v>
      </c>
      <c r="E15" s="187">
        <f>SUM(E9:E14)</f>
        <v>1257</v>
      </c>
      <c r="F15" s="187">
        <f>SUM(F9:F14)</f>
        <v>0</v>
      </c>
      <c r="G15" s="187">
        <f t="shared" si="0"/>
        <v>3027</v>
      </c>
      <c r="J15" s="353"/>
    </row>
    <row r="16" spans="1:7" ht="15">
      <c r="A16" s="208"/>
      <c r="B16" s="209"/>
      <c r="C16" s="209"/>
      <c r="D16" s="210"/>
      <c r="E16" s="210"/>
      <c r="F16" s="209"/>
      <c r="G16" s="211"/>
    </row>
    <row r="17" spans="1:7" ht="15">
      <c r="A17" s="202" t="s">
        <v>288</v>
      </c>
      <c r="B17" s="409"/>
      <c r="C17" s="409"/>
      <c r="D17" s="410"/>
      <c r="E17" s="410"/>
      <c r="F17" s="410"/>
      <c r="G17" s="202"/>
    </row>
    <row r="18" spans="1:7" ht="15">
      <c r="A18" s="218" t="s">
        <v>289</v>
      </c>
      <c r="B18" s="213">
        <v>1</v>
      </c>
      <c r="C18" s="213">
        <v>8</v>
      </c>
      <c r="D18" s="213">
        <v>2</v>
      </c>
      <c r="E18" s="213">
        <v>1</v>
      </c>
      <c r="F18" s="213">
        <v>0</v>
      </c>
      <c r="G18" s="214">
        <f>SUM(B18:F18)</f>
        <v>12</v>
      </c>
    </row>
    <row r="19" spans="1:7" ht="15">
      <c r="A19" s="198" t="s">
        <v>290</v>
      </c>
      <c r="B19" s="199">
        <v>0</v>
      </c>
      <c r="C19" s="199">
        <v>0</v>
      </c>
      <c r="D19" s="199">
        <v>0</v>
      </c>
      <c r="E19" s="199">
        <v>0</v>
      </c>
      <c r="F19" s="199">
        <v>0</v>
      </c>
      <c r="G19" s="200">
        <f>SUM(B19:F19)</f>
        <v>0</v>
      </c>
    </row>
    <row r="20" spans="1:7" ht="15">
      <c r="A20" s="186" t="s">
        <v>287</v>
      </c>
      <c r="B20" s="187">
        <f>SUM(B18:B19)</f>
        <v>1</v>
      </c>
      <c r="C20" s="187">
        <f>SUM(C18:C19)</f>
        <v>8</v>
      </c>
      <c r="D20" s="187">
        <f>SUM(D18:D19)</f>
        <v>2</v>
      </c>
      <c r="E20" s="187">
        <f>SUM(E18:E19)</f>
        <v>1</v>
      </c>
      <c r="F20" s="187">
        <f>SUM(F18:F19)</f>
        <v>0</v>
      </c>
      <c r="G20" s="187">
        <f>SUM(B20:F20)</f>
        <v>12</v>
      </c>
    </row>
    <row r="21" spans="1:7" ht="15">
      <c r="A21" s="208"/>
      <c r="B21" s="209"/>
      <c r="C21" s="209"/>
      <c r="D21" s="210"/>
      <c r="E21" s="210"/>
      <c r="F21" s="209"/>
      <c r="G21" s="211"/>
    </row>
    <row r="22" spans="1:7" ht="15">
      <c r="A22" s="226" t="s">
        <v>97</v>
      </c>
      <c r="B22" s="226"/>
      <c r="C22" s="226"/>
      <c r="D22" s="226"/>
      <c r="E22" s="226"/>
      <c r="F22" s="201"/>
      <c r="G22" s="201"/>
    </row>
    <row r="23" spans="1:7" ht="15">
      <c r="A23" s="195" t="s">
        <v>96</v>
      </c>
      <c r="B23" s="357">
        <v>22</v>
      </c>
      <c r="C23" s="357">
        <v>77</v>
      </c>
      <c r="D23" s="357">
        <v>29</v>
      </c>
      <c r="E23" s="357">
        <v>211</v>
      </c>
      <c r="F23" s="196">
        <v>0</v>
      </c>
      <c r="G23" s="197">
        <f aca="true" t="shared" si="1" ref="G23:G28">SUM(B23:F23)</f>
        <v>339</v>
      </c>
    </row>
    <row r="24" spans="1:7" ht="15">
      <c r="A24" s="215" t="s">
        <v>291</v>
      </c>
      <c r="B24" s="359">
        <v>2</v>
      </c>
      <c r="C24" s="359">
        <v>0</v>
      </c>
      <c r="D24" s="359">
        <v>0</v>
      </c>
      <c r="E24" s="359">
        <v>5</v>
      </c>
      <c r="F24" s="216">
        <v>0</v>
      </c>
      <c r="G24" s="217">
        <f t="shared" si="1"/>
        <v>7</v>
      </c>
    </row>
    <row r="25" spans="1:7" ht="15.75" customHeight="1">
      <c r="A25" s="215" t="s">
        <v>292</v>
      </c>
      <c r="B25" s="359">
        <v>0</v>
      </c>
      <c r="C25" s="359">
        <v>0</v>
      </c>
      <c r="D25" s="359">
        <v>0</v>
      </c>
      <c r="E25" s="359">
        <v>0</v>
      </c>
      <c r="F25" s="216">
        <v>0</v>
      </c>
      <c r="G25" s="217">
        <f t="shared" si="1"/>
        <v>0</v>
      </c>
    </row>
    <row r="26" spans="1:7" ht="15">
      <c r="A26" s="215" t="s">
        <v>293</v>
      </c>
      <c r="B26" s="359">
        <v>306</v>
      </c>
      <c r="C26" s="359">
        <v>520</v>
      </c>
      <c r="D26" s="359">
        <v>79</v>
      </c>
      <c r="E26" s="359">
        <v>560</v>
      </c>
      <c r="F26" s="216">
        <v>0</v>
      </c>
      <c r="G26" s="217">
        <f t="shared" si="1"/>
        <v>1465</v>
      </c>
    </row>
    <row r="27" spans="1:7" ht="15">
      <c r="A27" s="198" t="s">
        <v>294</v>
      </c>
      <c r="B27" s="358">
        <v>101</v>
      </c>
      <c r="C27" s="358">
        <v>17</v>
      </c>
      <c r="D27" s="358">
        <v>320</v>
      </c>
      <c r="E27" s="358">
        <v>26</v>
      </c>
      <c r="F27" s="199">
        <v>0</v>
      </c>
      <c r="G27" s="200">
        <f t="shared" si="1"/>
        <v>464</v>
      </c>
    </row>
    <row r="28" spans="1:7" ht="15">
      <c r="A28" s="186" t="s">
        <v>287</v>
      </c>
      <c r="B28" s="187">
        <f>SUM(B23:B27)</f>
        <v>431</v>
      </c>
      <c r="C28" s="187">
        <f>SUM(C23:C27)</f>
        <v>614</v>
      </c>
      <c r="D28" s="187">
        <f>SUM(D23:D27)</f>
        <v>428</v>
      </c>
      <c r="E28" s="187">
        <f>SUM(E23:E27)</f>
        <v>802</v>
      </c>
      <c r="F28" s="187">
        <f>SUM(F23:F27)</f>
        <v>0</v>
      </c>
      <c r="G28" s="187">
        <f t="shared" si="1"/>
        <v>2275</v>
      </c>
    </row>
    <row r="29" spans="1:7" ht="15">
      <c r="A29" s="208"/>
      <c r="B29" s="209"/>
      <c r="C29" s="209"/>
      <c r="D29" s="210"/>
      <c r="E29" s="210"/>
      <c r="F29" s="209"/>
      <c r="G29" s="211"/>
    </row>
    <row r="30" spans="1:7" ht="15">
      <c r="A30" s="226" t="s">
        <v>295</v>
      </c>
      <c r="B30" s="226"/>
      <c r="C30" s="226"/>
      <c r="D30" s="226"/>
      <c r="E30" s="226"/>
      <c r="F30" s="201"/>
      <c r="G30" s="201"/>
    </row>
    <row r="31" spans="1:7" ht="15">
      <c r="A31" s="195" t="s">
        <v>296</v>
      </c>
      <c r="B31" s="361">
        <v>0</v>
      </c>
      <c r="C31" s="361">
        <v>0</v>
      </c>
      <c r="D31" s="361">
        <v>0</v>
      </c>
      <c r="E31" s="361">
        <v>0</v>
      </c>
      <c r="F31" s="196">
        <v>0</v>
      </c>
      <c r="G31" s="197">
        <f aca="true" t="shared" si="2" ref="G31:G36">SUM(B31:F31)</f>
        <v>0</v>
      </c>
    </row>
    <row r="32" spans="1:7" ht="15">
      <c r="A32" s="219" t="s">
        <v>297</v>
      </c>
      <c r="B32" s="363">
        <v>0</v>
      </c>
      <c r="C32" s="363">
        <v>0</v>
      </c>
      <c r="D32" s="363">
        <v>0</v>
      </c>
      <c r="E32" s="363">
        <v>0</v>
      </c>
      <c r="F32" s="216">
        <v>0</v>
      </c>
      <c r="G32" s="217">
        <f t="shared" si="2"/>
        <v>0</v>
      </c>
    </row>
    <row r="33" spans="1:7" ht="15">
      <c r="A33" s="219" t="s">
        <v>298</v>
      </c>
      <c r="B33" s="363">
        <v>69</v>
      </c>
      <c r="C33" s="363">
        <v>257</v>
      </c>
      <c r="D33" s="363">
        <v>82</v>
      </c>
      <c r="E33" s="363">
        <v>750</v>
      </c>
      <c r="F33" s="216">
        <v>0</v>
      </c>
      <c r="G33" s="217">
        <f t="shared" si="2"/>
        <v>1158</v>
      </c>
    </row>
    <row r="34" spans="1:7" ht="15">
      <c r="A34" s="219" t="s">
        <v>299</v>
      </c>
      <c r="B34" s="363">
        <v>0</v>
      </c>
      <c r="C34" s="363">
        <v>0</v>
      </c>
      <c r="D34" s="363">
        <v>0</v>
      </c>
      <c r="E34" s="363">
        <v>0</v>
      </c>
      <c r="F34" s="216">
        <v>0</v>
      </c>
      <c r="G34" s="217">
        <f t="shared" si="2"/>
        <v>0</v>
      </c>
    </row>
    <row r="35" spans="1:7" ht="15">
      <c r="A35" s="220" t="s">
        <v>300</v>
      </c>
      <c r="B35" s="362">
        <v>0</v>
      </c>
      <c r="C35" s="362">
        <v>0</v>
      </c>
      <c r="D35" s="362">
        <v>0</v>
      </c>
      <c r="E35" s="362">
        <v>0</v>
      </c>
      <c r="F35" s="199">
        <v>0</v>
      </c>
      <c r="G35" s="200">
        <f t="shared" si="2"/>
        <v>0</v>
      </c>
    </row>
    <row r="36" spans="1:7" ht="15">
      <c r="A36" s="186" t="s">
        <v>287</v>
      </c>
      <c r="B36" s="187">
        <f>SUM(B31:B35)</f>
        <v>69</v>
      </c>
      <c r="C36" s="187">
        <f>SUM(C31:C35)</f>
        <v>257</v>
      </c>
      <c r="D36" s="187">
        <f>SUM(D31:D35)</f>
        <v>82</v>
      </c>
      <c r="E36" s="187">
        <f>SUM(E31:E35)</f>
        <v>750</v>
      </c>
      <c r="F36" s="187">
        <f>SUM(F31:F35)</f>
        <v>0</v>
      </c>
      <c r="G36" s="187">
        <f t="shared" si="2"/>
        <v>1158</v>
      </c>
    </row>
    <row r="37" spans="1:7" ht="15">
      <c r="A37" s="208"/>
      <c r="B37" s="209"/>
      <c r="C37" s="209"/>
      <c r="D37" s="210"/>
      <c r="E37" s="210"/>
      <c r="F37" s="209"/>
      <c r="G37" s="211"/>
    </row>
    <row r="38" spans="1:7" ht="15">
      <c r="A38" s="226" t="s">
        <v>33</v>
      </c>
      <c r="B38" s="226"/>
      <c r="C38" s="226"/>
      <c r="D38" s="226"/>
      <c r="E38" s="226"/>
      <c r="F38" s="226"/>
      <c r="G38" s="226"/>
    </row>
    <row r="39" spans="1:7" ht="15">
      <c r="A39" s="221" t="s">
        <v>301</v>
      </c>
      <c r="B39" s="222">
        <v>0</v>
      </c>
      <c r="C39" s="222">
        <v>0</v>
      </c>
      <c r="D39" s="222">
        <v>0</v>
      </c>
      <c r="E39" s="222">
        <v>0</v>
      </c>
      <c r="F39" s="222">
        <v>0</v>
      </c>
      <c r="G39" s="197">
        <f aca="true" t="shared" si="3" ref="G39:G47">SUM(B39:F39)</f>
        <v>0</v>
      </c>
    </row>
    <row r="40" spans="1:7" ht="15">
      <c r="A40" s="215" t="s">
        <v>302</v>
      </c>
      <c r="B40" s="222">
        <v>0</v>
      </c>
      <c r="C40" s="222">
        <v>0</v>
      </c>
      <c r="D40" s="222">
        <v>0</v>
      </c>
      <c r="E40" s="222">
        <v>0</v>
      </c>
      <c r="F40" s="222">
        <v>0</v>
      </c>
      <c r="G40" s="217">
        <f t="shared" si="3"/>
        <v>0</v>
      </c>
    </row>
    <row r="41" spans="1:7" ht="15">
      <c r="A41" s="224" t="s">
        <v>303</v>
      </c>
      <c r="B41" s="222">
        <v>0</v>
      </c>
      <c r="C41" s="222">
        <v>0</v>
      </c>
      <c r="D41" s="222">
        <v>0</v>
      </c>
      <c r="E41" s="222">
        <v>0</v>
      </c>
      <c r="F41" s="222">
        <v>0</v>
      </c>
      <c r="G41" s="217">
        <f t="shared" si="3"/>
        <v>0</v>
      </c>
    </row>
    <row r="42" spans="1:7" ht="15">
      <c r="A42" s="224" t="s">
        <v>304</v>
      </c>
      <c r="B42" s="222">
        <v>0</v>
      </c>
      <c r="C42" s="222">
        <v>0</v>
      </c>
      <c r="D42" s="222">
        <v>0</v>
      </c>
      <c r="E42" s="222">
        <v>0</v>
      </c>
      <c r="F42" s="222">
        <v>0</v>
      </c>
      <c r="G42" s="217">
        <f t="shared" si="3"/>
        <v>0</v>
      </c>
    </row>
    <row r="43" spans="1:7" ht="15">
      <c r="A43" s="224" t="s">
        <v>305</v>
      </c>
      <c r="B43" s="222">
        <v>0</v>
      </c>
      <c r="C43" s="222">
        <v>0</v>
      </c>
      <c r="D43" s="222">
        <v>0</v>
      </c>
      <c r="E43" s="222">
        <v>0</v>
      </c>
      <c r="F43" s="222">
        <v>0</v>
      </c>
      <c r="G43" s="217">
        <f t="shared" si="3"/>
        <v>0</v>
      </c>
    </row>
    <row r="44" spans="1:7" ht="15">
      <c r="A44" s="224" t="s">
        <v>306</v>
      </c>
      <c r="B44" s="222">
        <v>0</v>
      </c>
      <c r="C44" s="222">
        <v>0</v>
      </c>
      <c r="D44" s="223">
        <v>58</v>
      </c>
      <c r="E44" s="222">
        <v>0</v>
      </c>
      <c r="F44" s="222">
        <v>0</v>
      </c>
      <c r="G44" s="217">
        <f t="shared" si="3"/>
        <v>58</v>
      </c>
    </row>
    <row r="45" spans="1:7" ht="15">
      <c r="A45" s="224" t="s">
        <v>307</v>
      </c>
      <c r="B45" s="222">
        <v>0</v>
      </c>
      <c r="C45" s="222">
        <v>0</v>
      </c>
      <c r="D45" s="223">
        <v>46</v>
      </c>
      <c r="E45" s="222">
        <v>0</v>
      </c>
      <c r="F45" s="222">
        <v>0</v>
      </c>
      <c r="G45" s="217">
        <f t="shared" si="3"/>
        <v>46</v>
      </c>
    </row>
    <row r="46" spans="1:7" ht="15">
      <c r="A46" s="198" t="s">
        <v>308</v>
      </c>
      <c r="B46" s="222">
        <v>0</v>
      </c>
      <c r="C46" s="222">
        <v>0</v>
      </c>
      <c r="D46" s="225">
        <v>0</v>
      </c>
      <c r="E46" s="222">
        <v>0</v>
      </c>
      <c r="F46" s="222">
        <v>0</v>
      </c>
      <c r="G46" s="200">
        <f t="shared" si="3"/>
        <v>0</v>
      </c>
    </row>
    <row r="47" spans="1:7" ht="15">
      <c r="A47" s="188" t="s">
        <v>287</v>
      </c>
      <c r="B47" s="187">
        <f>SUM(B39:B46)</f>
        <v>0</v>
      </c>
      <c r="C47" s="187">
        <f>SUM(C39:C46)</f>
        <v>0</v>
      </c>
      <c r="D47" s="187">
        <f>SUM(D39:D46)</f>
        <v>104</v>
      </c>
      <c r="E47" s="187">
        <f>SUM(E39:E46)</f>
        <v>0</v>
      </c>
      <c r="F47" s="187">
        <f>SUM(F39:F46)</f>
        <v>0</v>
      </c>
      <c r="G47" s="187">
        <f t="shared" si="3"/>
        <v>104</v>
      </c>
    </row>
    <row r="48" spans="1:7" ht="15">
      <c r="A48" s="208"/>
      <c r="B48" s="209"/>
      <c r="C48" s="209"/>
      <c r="D48" s="210"/>
      <c r="E48" s="210"/>
      <c r="F48" s="209"/>
      <c r="G48" s="211"/>
    </row>
    <row r="49" spans="1:7" ht="15">
      <c r="A49" s="227" t="s">
        <v>309</v>
      </c>
      <c r="B49" s="228"/>
      <c r="C49" s="228"/>
      <c r="D49" s="228"/>
      <c r="E49" s="228"/>
      <c r="F49" s="228"/>
      <c r="G49" s="228"/>
    </row>
    <row r="50" spans="1:7" ht="15">
      <c r="A50" s="229" t="s">
        <v>310</v>
      </c>
      <c r="B50" s="222">
        <v>0</v>
      </c>
      <c r="C50" s="222">
        <v>0</v>
      </c>
      <c r="D50" s="222">
        <v>201</v>
      </c>
      <c r="E50" s="222">
        <v>0</v>
      </c>
      <c r="F50" s="222">
        <v>0</v>
      </c>
      <c r="G50" s="197">
        <f>SUM(B50:F50)</f>
        <v>201</v>
      </c>
    </row>
    <row r="51" spans="1:7" ht="30.75" customHeight="1">
      <c r="A51" s="219" t="s">
        <v>311</v>
      </c>
      <c r="B51" s="222">
        <v>0</v>
      </c>
      <c r="C51" s="222">
        <v>0</v>
      </c>
      <c r="D51" s="223">
        <v>0</v>
      </c>
      <c r="E51" s="222">
        <v>0</v>
      </c>
      <c r="F51" s="222">
        <v>0</v>
      </c>
      <c r="G51" s="217">
        <f>SUM(B51:F51)</f>
        <v>0</v>
      </c>
    </row>
    <row r="52" spans="1:7" ht="15">
      <c r="A52" s="219" t="s">
        <v>312</v>
      </c>
      <c r="B52" s="222">
        <v>0</v>
      </c>
      <c r="C52" s="222">
        <v>0</v>
      </c>
      <c r="D52" s="223">
        <v>0</v>
      </c>
      <c r="E52" s="222">
        <v>0</v>
      </c>
      <c r="F52" s="222">
        <v>0</v>
      </c>
      <c r="G52" s="217">
        <f>SUM(B52:F52)</f>
        <v>0</v>
      </c>
    </row>
    <row r="53" spans="1:7" ht="15">
      <c r="A53" s="230" t="s">
        <v>313</v>
      </c>
      <c r="B53" s="222">
        <v>0</v>
      </c>
      <c r="C53" s="222">
        <v>0</v>
      </c>
      <c r="D53" s="225">
        <v>0</v>
      </c>
      <c r="E53" s="222">
        <v>0</v>
      </c>
      <c r="F53" s="222">
        <v>0</v>
      </c>
      <c r="G53" s="200">
        <f>SUM(B53:F53)</f>
        <v>0</v>
      </c>
    </row>
    <row r="54" spans="1:7" ht="15">
      <c r="A54" s="188" t="s">
        <v>287</v>
      </c>
      <c r="B54" s="187">
        <f>SUM(B50:B53)</f>
        <v>0</v>
      </c>
      <c r="C54" s="187">
        <f>SUM(C50:C53)</f>
        <v>0</v>
      </c>
      <c r="D54" s="187">
        <f>SUM(D50:D53)</f>
        <v>201</v>
      </c>
      <c r="E54" s="187">
        <f>SUM(E50:E53)</f>
        <v>0</v>
      </c>
      <c r="F54" s="187">
        <f>SUM(F50:F53)</f>
        <v>0</v>
      </c>
      <c r="G54" s="187">
        <f>SUM(B54:F54)</f>
        <v>201</v>
      </c>
    </row>
    <row r="55" spans="1:7" ht="5.25" customHeight="1">
      <c r="A55" s="208"/>
      <c r="B55" s="209"/>
      <c r="C55" s="209"/>
      <c r="D55" s="231"/>
      <c r="E55" s="231"/>
      <c r="F55" s="209"/>
      <c r="G55" s="211"/>
    </row>
    <row r="56" spans="1:7" ht="15">
      <c r="A56" s="190" t="s">
        <v>0</v>
      </c>
      <c r="B56" s="191">
        <f aca="true" t="shared" si="4" ref="B56:G56">+B15+B20+B28+B36+B47+B54</f>
        <v>648</v>
      </c>
      <c r="C56" s="360">
        <f t="shared" si="4"/>
        <v>1886</v>
      </c>
      <c r="D56" s="360">
        <f t="shared" si="4"/>
        <v>1433</v>
      </c>
      <c r="E56" s="360">
        <f t="shared" si="4"/>
        <v>2810</v>
      </c>
      <c r="F56" s="360">
        <f t="shared" si="4"/>
        <v>0</v>
      </c>
      <c r="G56" s="360">
        <f t="shared" si="4"/>
        <v>6777</v>
      </c>
    </row>
    <row r="57" spans="1:7" ht="15">
      <c r="A57" s="235"/>
      <c r="B57" s="209"/>
      <c r="C57" s="209"/>
      <c r="D57" s="209"/>
      <c r="E57" s="209"/>
      <c r="F57" s="209"/>
      <c r="G57" s="211"/>
    </row>
    <row r="58" spans="1:7" ht="15">
      <c r="A58" s="189"/>
      <c r="B58" s="189"/>
      <c r="C58" s="189"/>
      <c r="D58" s="189"/>
      <c r="E58" s="189"/>
      <c r="F58" s="189"/>
      <c r="G58" s="189"/>
    </row>
    <row r="59" spans="1:7" ht="15">
      <c r="A59" s="233" t="s">
        <v>314</v>
      </c>
      <c r="B59" s="232">
        <v>0</v>
      </c>
      <c r="C59" s="232">
        <v>0</v>
      </c>
      <c r="D59" s="232">
        <v>0</v>
      </c>
      <c r="E59" s="232">
        <v>200</v>
      </c>
      <c r="F59" s="232">
        <v>0</v>
      </c>
      <c r="G59" s="232"/>
    </row>
    <row r="60" spans="1:7" ht="15">
      <c r="A60" s="234" t="s">
        <v>315</v>
      </c>
      <c r="B60" s="194">
        <v>0</v>
      </c>
      <c r="C60" s="194">
        <v>0</v>
      </c>
      <c r="D60" s="194">
        <v>0</v>
      </c>
      <c r="E60" s="194">
        <v>0</v>
      </c>
      <c r="F60" s="194">
        <v>0</v>
      </c>
      <c r="G60" s="194"/>
    </row>
  </sheetData>
  <sheetProtection/>
  <mergeCells count="8">
    <mergeCell ref="B17:C17"/>
    <mergeCell ref="D17:F17"/>
    <mergeCell ref="A2:A3"/>
    <mergeCell ref="B2:C2"/>
    <mergeCell ref="D2:F2"/>
    <mergeCell ref="G2:G3"/>
    <mergeCell ref="B8:C8"/>
    <mergeCell ref="D8:F8"/>
  </mergeCells>
  <printOptions/>
  <pageMargins left="0.37" right="0.38" top="0.21" bottom="0.15" header="0.16" footer="0.15"/>
  <pageSetup horizontalDpi="200" verticalDpi="200" orientation="portrait" scale="80" r:id="rId1"/>
</worksheet>
</file>

<file path=xl/worksheets/sheet9.xml><?xml version="1.0" encoding="utf-8"?>
<worksheet xmlns="http://schemas.openxmlformats.org/spreadsheetml/2006/main" xmlns:r="http://schemas.openxmlformats.org/officeDocument/2006/relationships">
  <dimension ref="A1:E56"/>
  <sheetViews>
    <sheetView zoomScale="95" zoomScaleNormal="95" zoomScalePageLayoutView="0" workbookViewId="0" topLeftCell="A22">
      <selection activeCell="E50" sqref="E50"/>
    </sheetView>
  </sheetViews>
  <sheetFormatPr defaultColWidth="11.421875" defaultRowHeight="12.75"/>
  <cols>
    <col min="1" max="1" width="22.140625" style="14" customWidth="1"/>
    <col min="2" max="2" width="12.28125" style="14" customWidth="1"/>
    <col min="3" max="3" width="18.57421875" style="14" customWidth="1"/>
    <col min="4" max="4" width="18.00390625" style="14" customWidth="1"/>
    <col min="5" max="5" width="15.140625" style="14" customWidth="1"/>
    <col min="6" max="6" width="20.00390625" style="0" customWidth="1"/>
  </cols>
  <sheetData>
    <row r="1" spans="1:5" ht="15">
      <c r="A1" s="293" t="s">
        <v>261</v>
      </c>
      <c r="B1" s="23"/>
      <c r="C1" s="60"/>
      <c r="D1" s="60"/>
      <c r="E1" s="60"/>
    </row>
    <row r="2" spans="1:5" ht="15">
      <c r="A2" s="236" t="s">
        <v>166</v>
      </c>
      <c r="B2" s="237"/>
      <c r="C2" s="237"/>
      <c r="D2" s="237"/>
      <c r="E2" s="237"/>
    </row>
    <row r="3" spans="1:5" ht="30.75" customHeight="1">
      <c r="A3" s="415" t="s">
        <v>222</v>
      </c>
      <c r="B3" s="415"/>
      <c r="C3" s="238" t="s">
        <v>223</v>
      </c>
      <c r="D3" s="238" t="s">
        <v>224</v>
      </c>
      <c r="E3" s="239" t="s">
        <v>0</v>
      </c>
    </row>
    <row r="4" spans="1:5" ht="12.75">
      <c r="A4" s="242" t="s">
        <v>110</v>
      </c>
      <c r="B4" s="243"/>
      <c r="C4" s="25">
        <v>14809</v>
      </c>
      <c r="D4" s="25">
        <v>16522</v>
      </c>
      <c r="E4" s="25">
        <f>SUM(C4:D4)</f>
        <v>31331</v>
      </c>
    </row>
    <row r="5" spans="1:5" ht="12.75">
      <c r="A5" s="242" t="s">
        <v>262</v>
      </c>
      <c r="B5" s="243"/>
      <c r="C5" s="25">
        <v>80</v>
      </c>
      <c r="D5" s="25">
        <v>672</v>
      </c>
      <c r="E5" s="25">
        <f>SUM(C5:D5)</f>
        <v>752</v>
      </c>
    </row>
    <row r="6" spans="1:5" ht="12.75">
      <c r="A6" s="242" t="s">
        <v>253</v>
      </c>
      <c r="B6" s="243"/>
      <c r="C6" s="25">
        <v>0</v>
      </c>
      <c r="D6" s="25">
        <v>0</v>
      </c>
      <c r="E6" s="25">
        <f>SUM(C6:D6)</f>
        <v>0</v>
      </c>
    </row>
    <row r="7" spans="1:5" ht="12.75">
      <c r="A7" s="242" t="s">
        <v>54</v>
      </c>
      <c r="B7" s="243"/>
      <c r="C7" s="25">
        <v>1443</v>
      </c>
      <c r="D7" s="25">
        <v>12759</v>
      </c>
      <c r="E7" s="25">
        <f aca="true" t="shared" si="0" ref="E7:E21">SUM(C7:D7)</f>
        <v>14202</v>
      </c>
    </row>
    <row r="8" spans="1:5" ht="12.75">
      <c r="A8" s="242" t="s">
        <v>55</v>
      </c>
      <c r="B8" s="243"/>
      <c r="C8" s="25">
        <v>1586</v>
      </c>
      <c r="D8" s="25">
        <v>6433</v>
      </c>
      <c r="E8" s="25">
        <f t="shared" si="0"/>
        <v>8019</v>
      </c>
    </row>
    <row r="9" spans="1:5" ht="12.75">
      <c r="A9" s="242" t="s">
        <v>263</v>
      </c>
      <c r="B9" s="243"/>
      <c r="C9" s="25">
        <v>631</v>
      </c>
      <c r="D9" s="25">
        <v>1606</v>
      </c>
      <c r="E9" s="25">
        <f t="shared" si="0"/>
        <v>2237</v>
      </c>
    </row>
    <row r="10" spans="1:5" ht="12.75">
      <c r="A10" s="242" t="s">
        <v>264</v>
      </c>
      <c r="B10" s="243"/>
      <c r="C10" s="25">
        <v>526</v>
      </c>
      <c r="D10" s="25">
        <v>3408</v>
      </c>
      <c r="E10" s="25">
        <f t="shared" si="0"/>
        <v>3934</v>
      </c>
    </row>
    <row r="11" spans="1:5" ht="12.75">
      <c r="A11" s="242" t="s">
        <v>265</v>
      </c>
      <c r="B11" s="243"/>
      <c r="C11" s="25">
        <v>0</v>
      </c>
      <c r="D11" s="25">
        <v>620</v>
      </c>
      <c r="E11" s="25">
        <f t="shared" si="0"/>
        <v>620</v>
      </c>
    </row>
    <row r="12" spans="1:5" ht="12.75">
      <c r="A12" s="242" t="s">
        <v>266</v>
      </c>
      <c r="B12" s="243"/>
      <c r="C12" s="25">
        <v>0</v>
      </c>
      <c r="D12" s="25">
        <v>0</v>
      </c>
      <c r="E12" s="25">
        <f t="shared" si="0"/>
        <v>0</v>
      </c>
    </row>
    <row r="13" spans="1:5" ht="12.75">
      <c r="A13" s="242" t="s">
        <v>267</v>
      </c>
      <c r="B13" s="243"/>
      <c r="C13" s="25">
        <v>0</v>
      </c>
      <c r="D13" s="25">
        <v>8</v>
      </c>
      <c r="E13" s="25">
        <f t="shared" si="0"/>
        <v>8</v>
      </c>
    </row>
    <row r="14" spans="1:5" ht="12.75">
      <c r="A14" s="242" t="s">
        <v>52</v>
      </c>
      <c r="B14" s="243"/>
      <c r="C14" s="25">
        <v>0</v>
      </c>
      <c r="D14" s="25">
        <v>0</v>
      </c>
      <c r="E14" s="25">
        <f t="shared" si="0"/>
        <v>0</v>
      </c>
    </row>
    <row r="15" spans="1:5" ht="12.75">
      <c r="A15" s="242" t="s">
        <v>53</v>
      </c>
      <c r="B15" s="243"/>
      <c r="C15" s="25">
        <v>0</v>
      </c>
      <c r="D15" s="25">
        <v>0</v>
      </c>
      <c r="E15" s="25">
        <f t="shared" si="0"/>
        <v>0</v>
      </c>
    </row>
    <row r="16" spans="1:5" ht="12.75">
      <c r="A16" s="242" t="s">
        <v>254</v>
      </c>
      <c r="B16" s="243"/>
      <c r="C16" s="25">
        <v>0</v>
      </c>
      <c r="D16" s="25">
        <v>0</v>
      </c>
      <c r="E16" s="25">
        <f t="shared" si="0"/>
        <v>0</v>
      </c>
    </row>
    <row r="17" spans="1:5" ht="12.75">
      <c r="A17" s="242" t="s">
        <v>255</v>
      </c>
      <c r="B17" s="243"/>
      <c r="C17" s="25">
        <v>0</v>
      </c>
      <c r="D17" s="25">
        <v>1147</v>
      </c>
      <c r="E17" s="25">
        <f t="shared" si="0"/>
        <v>1147</v>
      </c>
    </row>
    <row r="18" spans="1:5" ht="12.75">
      <c r="A18" s="242" t="s">
        <v>268</v>
      </c>
      <c r="B18" s="243"/>
      <c r="C18" s="25"/>
      <c r="D18" s="25"/>
      <c r="E18" s="25">
        <f t="shared" si="0"/>
        <v>0</v>
      </c>
    </row>
    <row r="19" spans="1:5" ht="12.75">
      <c r="A19" s="242"/>
      <c r="B19" s="243"/>
      <c r="C19" s="25"/>
      <c r="D19" s="25"/>
      <c r="E19" s="25">
        <f t="shared" si="0"/>
        <v>0</v>
      </c>
    </row>
    <row r="20" spans="1:5" ht="12.75">
      <c r="A20" s="242"/>
      <c r="B20" s="243"/>
      <c r="C20" s="25"/>
      <c r="D20" s="25"/>
      <c r="E20" s="25">
        <f t="shared" si="0"/>
        <v>0</v>
      </c>
    </row>
    <row r="21" spans="1:5" ht="12.75">
      <c r="A21" s="242"/>
      <c r="B21" s="243"/>
      <c r="C21" s="25"/>
      <c r="D21" s="25"/>
      <c r="E21" s="25">
        <f t="shared" si="0"/>
        <v>0</v>
      </c>
    </row>
    <row r="22" spans="1:5" ht="12.75">
      <c r="A22" s="240" t="s">
        <v>99</v>
      </c>
      <c r="B22" s="241"/>
      <c r="C22" s="20">
        <f>SUM(C4:C21)</f>
        <v>19075</v>
      </c>
      <c r="D22" s="20">
        <f>SUM(D4:D21)</f>
        <v>43175</v>
      </c>
      <c r="E22" s="20">
        <f>SUM(E4:E21)</f>
        <v>62250</v>
      </c>
    </row>
    <row r="23" spans="1:5" ht="12.75">
      <c r="A23" s="244"/>
      <c r="B23" s="245"/>
      <c r="C23" s="245"/>
      <c r="D23" s="245"/>
      <c r="E23" s="245"/>
    </row>
    <row r="24" spans="1:5" ht="15">
      <c r="A24" s="236" t="s">
        <v>167</v>
      </c>
      <c r="B24" s="246"/>
      <c r="C24" s="246"/>
      <c r="D24" s="246"/>
      <c r="E24" s="246"/>
    </row>
    <row r="25" spans="1:5" ht="28.5" customHeight="1">
      <c r="A25" s="390" t="s">
        <v>366</v>
      </c>
      <c r="B25" s="390"/>
      <c r="C25" s="247" t="s">
        <v>223</v>
      </c>
      <c r="D25" s="247" t="s">
        <v>224</v>
      </c>
      <c r="E25" s="248" t="s">
        <v>0</v>
      </c>
    </row>
    <row r="26" spans="1:5" ht="12.75">
      <c r="A26" s="251" t="s">
        <v>174</v>
      </c>
      <c r="B26" s="256"/>
      <c r="C26" s="252">
        <v>0</v>
      </c>
      <c r="D26" s="252">
        <v>0</v>
      </c>
      <c r="E26" s="253">
        <f>SUM(C26:D26)</f>
        <v>0</v>
      </c>
    </row>
    <row r="27" spans="1:5" ht="12.75">
      <c r="A27" s="257" t="s">
        <v>187</v>
      </c>
      <c r="B27" s="258"/>
      <c r="C27" s="254">
        <v>0</v>
      </c>
      <c r="D27" s="254">
        <v>0</v>
      </c>
      <c r="E27" s="255">
        <f>SUM(C27:D27)</f>
        <v>0</v>
      </c>
    </row>
    <row r="28" spans="1:5" ht="12.75">
      <c r="A28" s="416" t="s">
        <v>234</v>
      </c>
      <c r="B28" s="416"/>
      <c r="C28" s="416"/>
      <c r="D28" s="416"/>
      <c r="E28" s="416"/>
    </row>
    <row r="29" spans="1:5" ht="12.75">
      <c r="A29" s="242" t="s">
        <v>256</v>
      </c>
      <c r="B29" s="243"/>
      <c r="C29" s="61">
        <v>29528</v>
      </c>
      <c r="D29" s="61">
        <v>33230</v>
      </c>
      <c r="E29" s="61">
        <f>SUM(C29:D29)</f>
        <v>62758</v>
      </c>
    </row>
    <row r="30" spans="1:5" ht="12.75">
      <c r="A30" s="242" t="s">
        <v>257</v>
      </c>
      <c r="B30" s="243"/>
      <c r="C30" s="61">
        <v>34178</v>
      </c>
      <c r="D30" s="61">
        <v>44728</v>
      </c>
      <c r="E30" s="61">
        <f>SUM(C30:D30)</f>
        <v>78906</v>
      </c>
    </row>
    <row r="31" spans="1:5" ht="12.75">
      <c r="A31" s="242" t="s">
        <v>65</v>
      </c>
      <c r="B31" s="243"/>
      <c r="C31" s="61">
        <v>2278</v>
      </c>
      <c r="D31" s="61">
        <v>21988</v>
      </c>
      <c r="E31" s="250">
        <f aca="true" t="shared" si="1" ref="E31:E52">SUM(C31:D31)</f>
        <v>24266</v>
      </c>
    </row>
    <row r="32" spans="1:5" ht="12.75">
      <c r="A32" s="242" t="s">
        <v>258</v>
      </c>
      <c r="B32" s="243"/>
      <c r="C32" s="61">
        <v>280</v>
      </c>
      <c r="D32" s="61">
        <v>3823</v>
      </c>
      <c r="E32" s="250">
        <f t="shared" si="1"/>
        <v>4103</v>
      </c>
    </row>
    <row r="33" spans="1:5" ht="12.75">
      <c r="A33" s="242" t="s">
        <v>66</v>
      </c>
      <c r="B33" s="243"/>
      <c r="C33" s="61">
        <v>2472</v>
      </c>
      <c r="D33" s="61">
        <v>7255</v>
      </c>
      <c r="E33" s="250">
        <f t="shared" si="1"/>
        <v>9727</v>
      </c>
    </row>
    <row r="34" spans="1:5" ht="12.75">
      <c r="A34" s="242" t="s">
        <v>259</v>
      </c>
      <c r="B34" s="243"/>
      <c r="C34" s="61">
        <v>1655</v>
      </c>
      <c r="D34" s="61">
        <v>2682</v>
      </c>
      <c r="E34" s="250">
        <f t="shared" si="1"/>
        <v>4337</v>
      </c>
    </row>
    <row r="35" spans="1:5" ht="12.75">
      <c r="A35" s="414" t="s">
        <v>69</v>
      </c>
      <c r="B35" s="259" t="s">
        <v>28</v>
      </c>
      <c r="C35" s="61">
        <v>42</v>
      </c>
      <c r="D35" s="61">
        <v>143</v>
      </c>
      <c r="E35" s="250">
        <f t="shared" si="1"/>
        <v>185</v>
      </c>
    </row>
    <row r="36" spans="1:5" ht="12.75">
      <c r="A36" s="414"/>
      <c r="B36" s="259" t="s">
        <v>17</v>
      </c>
      <c r="C36" s="61">
        <v>1228</v>
      </c>
      <c r="D36" s="61">
        <v>3099</v>
      </c>
      <c r="E36" s="250">
        <f t="shared" si="1"/>
        <v>4327</v>
      </c>
    </row>
    <row r="37" spans="1:5" ht="12.75">
      <c r="A37" s="414" t="s">
        <v>70</v>
      </c>
      <c r="B37" s="259" t="s">
        <v>67</v>
      </c>
      <c r="C37" s="61">
        <v>117</v>
      </c>
      <c r="D37" s="61">
        <v>108</v>
      </c>
      <c r="E37" s="250">
        <f t="shared" si="1"/>
        <v>225</v>
      </c>
    </row>
    <row r="38" spans="1:5" ht="12.75">
      <c r="A38" s="414"/>
      <c r="B38" s="259" t="s">
        <v>68</v>
      </c>
      <c r="C38" s="61">
        <v>1914</v>
      </c>
      <c r="D38" s="61">
        <v>3190</v>
      </c>
      <c r="E38" s="250">
        <f t="shared" si="1"/>
        <v>5104</v>
      </c>
    </row>
    <row r="39" spans="1:5" ht="12.75">
      <c r="A39" s="414" t="s">
        <v>27</v>
      </c>
      <c r="B39" s="259" t="s">
        <v>67</v>
      </c>
      <c r="C39" s="61">
        <v>51</v>
      </c>
      <c r="D39" s="61">
        <v>64</v>
      </c>
      <c r="E39" s="250">
        <f t="shared" si="1"/>
        <v>115</v>
      </c>
    </row>
    <row r="40" spans="1:5" ht="12.75">
      <c r="A40" s="414"/>
      <c r="B40" s="259" t="s">
        <v>68</v>
      </c>
      <c r="C40" s="61">
        <v>2000</v>
      </c>
      <c r="D40" s="61">
        <v>3272</v>
      </c>
      <c r="E40" s="250">
        <f t="shared" si="1"/>
        <v>5272</v>
      </c>
    </row>
    <row r="41" spans="1:5" ht="12.75">
      <c r="A41" s="414" t="s">
        <v>64</v>
      </c>
      <c r="B41" s="259" t="s">
        <v>67</v>
      </c>
      <c r="C41" s="61">
        <v>17</v>
      </c>
      <c r="D41" s="61">
        <v>111</v>
      </c>
      <c r="E41" s="250">
        <f t="shared" si="1"/>
        <v>128</v>
      </c>
    </row>
    <row r="42" spans="1:5" ht="12.75">
      <c r="A42" s="414"/>
      <c r="B42" s="259" t="s">
        <v>68</v>
      </c>
      <c r="C42" s="61">
        <v>75</v>
      </c>
      <c r="D42" s="61">
        <v>1521</v>
      </c>
      <c r="E42" s="250">
        <f t="shared" si="1"/>
        <v>1596</v>
      </c>
    </row>
    <row r="43" spans="1:5" ht="12.75">
      <c r="A43" s="414" t="s">
        <v>168</v>
      </c>
      <c r="B43" s="259" t="s">
        <v>67</v>
      </c>
      <c r="C43" s="61">
        <v>12</v>
      </c>
      <c r="D43" s="61">
        <v>110</v>
      </c>
      <c r="E43" s="250">
        <f t="shared" si="1"/>
        <v>122</v>
      </c>
    </row>
    <row r="44" spans="1:5" ht="12.75">
      <c r="A44" s="414"/>
      <c r="B44" s="259" t="s">
        <v>68</v>
      </c>
      <c r="C44" s="61">
        <v>36</v>
      </c>
      <c r="D44" s="61">
        <v>435</v>
      </c>
      <c r="E44" s="250">
        <f t="shared" si="1"/>
        <v>471</v>
      </c>
    </row>
    <row r="45" spans="1:5" ht="12.75">
      <c r="A45" s="414" t="s">
        <v>169</v>
      </c>
      <c r="B45" s="259" t="s">
        <v>67</v>
      </c>
      <c r="C45" s="61">
        <v>0</v>
      </c>
      <c r="D45" s="61">
        <v>0</v>
      </c>
      <c r="E45" s="250">
        <f t="shared" si="1"/>
        <v>0</v>
      </c>
    </row>
    <row r="46" spans="1:5" ht="12.75">
      <c r="A46" s="414"/>
      <c r="B46" s="259" t="s">
        <v>68</v>
      </c>
      <c r="C46" s="61">
        <v>0</v>
      </c>
      <c r="D46" s="61">
        <v>0</v>
      </c>
      <c r="E46" s="250">
        <f t="shared" si="1"/>
        <v>0</v>
      </c>
    </row>
    <row r="47" spans="1:5" ht="12.75">
      <c r="A47" s="414" t="s">
        <v>170</v>
      </c>
      <c r="B47" s="259" t="s">
        <v>67</v>
      </c>
      <c r="C47" s="61">
        <v>3</v>
      </c>
      <c r="D47" s="61">
        <v>4</v>
      </c>
      <c r="E47" s="250">
        <f t="shared" si="1"/>
        <v>7</v>
      </c>
    </row>
    <row r="48" spans="1:5" ht="12.75">
      <c r="A48" s="414"/>
      <c r="B48" s="259" t="s">
        <v>68</v>
      </c>
      <c r="C48" s="61">
        <v>97</v>
      </c>
      <c r="D48" s="61">
        <v>792</v>
      </c>
      <c r="E48" s="250">
        <f t="shared" si="1"/>
        <v>889</v>
      </c>
    </row>
    <row r="49" spans="1:5" ht="12.75">
      <c r="A49" s="414" t="s">
        <v>171</v>
      </c>
      <c r="B49" s="259" t="s">
        <v>67</v>
      </c>
      <c r="C49" s="61">
        <v>2</v>
      </c>
      <c r="D49" s="61">
        <v>0</v>
      </c>
      <c r="E49" s="250">
        <f t="shared" si="1"/>
        <v>2</v>
      </c>
    </row>
    <row r="50" spans="1:5" ht="12.75">
      <c r="A50" s="414"/>
      <c r="B50" s="259" t="s">
        <v>68</v>
      </c>
      <c r="C50" s="61">
        <v>61</v>
      </c>
      <c r="D50" s="61">
        <v>59</v>
      </c>
      <c r="E50" s="250">
        <f t="shared" si="1"/>
        <v>120</v>
      </c>
    </row>
    <row r="51" spans="1:5" ht="25.5">
      <c r="A51" s="414" t="s">
        <v>113</v>
      </c>
      <c r="B51" s="260" t="s">
        <v>172</v>
      </c>
      <c r="C51" s="61">
        <v>1541</v>
      </c>
      <c r="D51" s="61">
        <v>0</v>
      </c>
      <c r="E51" s="250">
        <f t="shared" si="1"/>
        <v>1541</v>
      </c>
    </row>
    <row r="52" spans="1:5" ht="38.25">
      <c r="A52" s="414"/>
      <c r="B52" s="260" t="s">
        <v>173</v>
      </c>
      <c r="C52" s="61">
        <v>0</v>
      </c>
      <c r="D52" s="61">
        <v>0</v>
      </c>
      <c r="E52" s="250">
        <f t="shared" si="1"/>
        <v>0</v>
      </c>
    </row>
    <row r="53" spans="1:5" ht="12.75">
      <c r="A53" s="242" t="s">
        <v>269</v>
      </c>
      <c r="B53" s="243"/>
      <c r="C53" s="61">
        <v>1017</v>
      </c>
      <c r="D53" s="61">
        <v>6342</v>
      </c>
      <c r="E53" s="61">
        <f>SUM(C53:D53)</f>
        <v>7359</v>
      </c>
    </row>
    <row r="54" spans="1:5" ht="12.75">
      <c r="A54" s="418" t="s">
        <v>207</v>
      </c>
      <c r="B54" s="418"/>
      <c r="C54" s="261">
        <f>SUM(C29:C53)</f>
        <v>78604</v>
      </c>
      <c r="D54" s="261">
        <f>SUM(D29:D53)</f>
        <v>132956</v>
      </c>
      <c r="E54" s="261">
        <f>SUM(E29:E53)</f>
        <v>211560</v>
      </c>
    </row>
    <row r="55" spans="1:5" ht="12.75">
      <c r="A55" s="419" t="s">
        <v>208</v>
      </c>
      <c r="B55" s="419"/>
      <c r="C55" s="420">
        <v>6203</v>
      </c>
      <c r="D55" s="421"/>
      <c r="E55" s="422"/>
    </row>
    <row r="56" spans="1:5" ht="27.75" customHeight="1">
      <c r="A56" s="417" t="s">
        <v>260</v>
      </c>
      <c r="B56" s="417"/>
      <c r="C56" s="417"/>
      <c r="D56" s="417"/>
      <c r="E56" s="417"/>
    </row>
  </sheetData>
  <sheetProtection/>
  <mergeCells count="16">
    <mergeCell ref="A43:A44"/>
    <mergeCell ref="A45:A46"/>
    <mergeCell ref="A47:A48"/>
    <mergeCell ref="A54:B54"/>
    <mergeCell ref="A55:B55"/>
    <mergeCell ref="C55:E55"/>
    <mergeCell ref="A25:B25"/>
    <mergeCell ref="A49:A50"/>
    <mergeCell ref="A51:A52"/>
    <mergeCell ref="A3:B3"/>
    <mergeCell ref="A28:E28"/>
    <mergeCell ref="A56:E56"/>
    <mergeCell ref="A35:A36"/>
    <mergeCell ref="A37:A38"/>
    <mergeCell ref="A39:A40"/>
    <mergeCell ref="A41:A42"/>
  </mergeCells>
  <printOptions/>
  <pageMargins left="1.3385826771653544" right="0.1968503937007874" top="0.7480314960629921" bottom="0.5118110236220472" header="0.5118110236220472" footer="0.4724409448818898"/>
  <pageSetup horizontalDpi="600" verticalDpi="600" orientation="portrait" scale="85" r:id="rId1"/>
  <headerFooter alignWithMargins="0">
    <oddFooter>&amp;R&amp;"Times New Roman,Normal"&amp;9Form. Nivel Especializado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Ilka Gonzalez;stefano.todde;gladiolys.flores</dc:creator>
  <cp:keywords/>
  <dc:description/>
  <cp:lastModifiedBy>ndelorbe</cp:lastModifiedBy>
  <cp:lastPrinted>2017-11-08T13:36:48Z</cp:lastPrinted>
  <dcterms:created xsi:type="dcterms:W3CDTF">2003-09-23T07:51:26Z</dcterms:created>
  <dcterms:modified xsi:type="dcterms:W3CDTF">2018-02-12T16:40:29Z</dcterms:modified>
  <cp:category/>
  <cp:version/>
  <cp:contentType/>
  <cp:contentStatus/>
</cp:coreProperties>
</file>