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activeTab="0"/>
  </bookViews>
  <sheets>
    <sheet name="CONSOLIDADO MENSUAL 2016" sheetId="1" r:id="rId1"/>
  </sheets>
  <definedNames>
    <definedName name="_xlnm._FilterDatabase" localSheetId="0" hidden="1">'CONSOLIDADO MENSUAL 2016'!$A$17:$K$514</definedName>
    <definedName name="_xlfn.IFERROR" hidden="1">#NAME?</definedName>
    <definedName name="_xlnm.Print_Titles" localSheetId="0">'CONSOLIDADO MENSUAL 2016'!$17:$18</definedName>
  </definedNames>
  <calcPr fullCalcOnLoad="1"/>
</workbook>
</file>

<file path=xl/sharedStrings.xml><?xml version="1.0" encoding="utf-8"?>
<sst xmlns="http://schemas.openxmlformats.org/spreadsheetml/2006/main" count="805" uniqueCount="400">
  <si>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</si>
  <si>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</si>
  <si>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</si>
  <si>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</si>
  <si>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</si>
  <si>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</si>
  <si>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</si>
  <si>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</si>
  <si>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</si>
  <si>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</si>
  <si>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</si>
  <si>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</si>
  <si>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</si>
  <si>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</si>
  <si>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</si>
  <si>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</si>
  <si>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</si>
  <si>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</si>
  <si>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</si>
  <si>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</si>
  <si>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</si>
  <si>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</si>
  <si>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</si>
  <si>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</si>
  <si>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</si>
  <si>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</si>
  <si>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</si>
  <si>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</si>
  <si>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</si>
  <si>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</si>
  <si>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</si>
  <si>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</si>
  <si>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</si>
  <si>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</si>
  <si>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</si>
  <si>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</si>
  <si>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</si>
  <si>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</si>
  <si>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</si>
  <si>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</si>
  <si>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</si>
  <si>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</si>
  <si>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</si>
  <si>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</si>
  <si>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</si>
  <si>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</si>
  <si>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</si>
  <si>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</si>
  <si>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</si>
  <si>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</si>
  <si>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</si>
  <si>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</si>
  <si>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</si>
  <si>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</si>
  <si>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</si>
  <si>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</si>
  <si>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</si>
  <si>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</si>
  <si>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</si>
  <si>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</si>
  <si>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</si>
  <si>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</si>
  <si>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</si>
  <si>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</si>
  <si>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</si>
  <si>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</si>
  <si>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</si>
  <si>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</si>
  <si>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</si>
  <si>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</si>
  <si>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</si>
  <si>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</si>
  <si>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</si>
  <si>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</si>
  <si>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</si>
  <si>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</si>
  <si>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</si>
  <si>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</si>
  <si>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</si>
  <si>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</si>
  <si>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</si>
  <si>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</si>
  <si>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</si>
  <si>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</si>
  <si>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</si>
  <si>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</si>
  <si>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</si>
  <si>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</si>
  <si>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</si>
  <si>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</si>
  <si>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</si>
  <si>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</si>
  <si>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</si>
  <si>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</si>
  <si>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</si>
  <si>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</si>
  <si>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</si>
  <si>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</si>
  <si>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</si>
  <si>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</si>
  <si>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</si>
  <si>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</si>
  <si>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</si>
  <si>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</si>
  <si>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</si>
  <si>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</si>
  <si>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</si>
  <si>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</si>
  <si>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</si>
  <si>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</si>
  <si>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</si>
  <si>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</si>
  <si>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</si>
  <si>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</si>
  <si>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</si>
  <si>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</si>
  <si>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</si>
  <si>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</si>
  <si>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</si>
  <si>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</si>
  <si>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</si>
  <si>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</si>
  <si>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</si>
  <si>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</si>
  <si>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</si>
  <si>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</si>
  <si>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</si>
  <si>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</si>
  <si>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</si>
  <si>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</si>
  <si>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</si>
  <si>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</si>
  <si>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</si>
  <si>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</si>
  <si>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</si>
  <si>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</si>
  <si>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</si>
  <si>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</si>
  <si>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</si>
  <si>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</si>
  <si>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</si>
  <si>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</si>
  <si>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</si>
  <si>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</si>
  <si>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</si>
  <si>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</si>
  <si>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</si>
  <si>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</si>
  <si>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</si>
  <si>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</si>
  <si>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</si>
  <si>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</si>
  <si>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</si>
  <si>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</si>
  <si>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</si>
  <si>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</si>
  <si>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</si>
  <si>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</si>
  <si>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</si>
  <si>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</si>
  <si>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</si>
  <si>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</si>
  <si>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</si>
  <si>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</si>
  <si>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</si>
  <si>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</si>
  <si>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</si>
  <si>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</si>
  <si>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</si>
  <si>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</si>
  <si>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</si>
  <si>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</si>
  <si>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</si>
  <si>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</si>
  <si>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</si>
  <si>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</si>
  <si>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</si>
  <si>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</si>
  <si>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</si>
  <si>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</si>
  <si>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</si>
  <si>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</si>
  <si>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</si>
  <si>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</si>
  <si>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</si>
  <si>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</si>
  <si>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</si>
  <si>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</si>
  <si>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</si>
  <si>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</si>
  <si>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</si>
  <si>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</si>
  <si>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</si>
  <si>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</si>
  <si>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</si>
  <si>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</si>
  <si>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</si>
  <si>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</si>
  <si>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</si>
  <si>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</si>
  <si>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</si>
  <si>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</si>
  <si>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</si>
  <si>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</si>
  <si>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</si>
  <si>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</si>
  <si>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</si>
  <si>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</si>
  <si>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</si>
  <si>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</si>
  <si>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</si>
  <si>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</si>
  <si>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</si>
  <si>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</si>
  <si>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</si>
  <si>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</si>
  <si>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</si>
  <si>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</si>
  <si>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</si>
  <si>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</si>
  <si>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</si>
  <si>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</si>
  <si>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</si>
  <si>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</si>
  <si>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</si>
  <si>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</si>
  <si>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</si>
  <si>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</si>
  <si>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</si>
  <si>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</si>
  <si>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</si>
  <si>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</si>
  <si>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</si>
  <si>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</si>
  <si>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</si>
  <si>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</si>
  <si>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</si>
  <si>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</si>
  <si>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</si>
  <si>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</si>
  <si>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</si>
  <si>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</si>
  <si>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</si>
  <si>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</si>
  <si>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</si>
  <si>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</si>
  <si>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</si>
  <si>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</si>
  <si>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</si>
  <si>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</si>
  <si>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</si>
  <si>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</si>
  <si>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</si>
  <si>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</si>
  <si>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</si>
  <si>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</si>
  <si>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</si>
  <si>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</si>
  <si>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</si>
  <si>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</si>
  <si>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</si>
  <si>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</si>
  <si>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</si>
  <si>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</si>
  <si>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</si>
  <si>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</si>
  <si>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</si>
  <si>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</si>
  <si>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</si>
  <si>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</si>
  <si>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</si>
  <si>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</si>
  <si>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</si>
  <si>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</si>
  <si>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</si>
  <si>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</si>
  <si>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</si>
  <si>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</si>
  <si>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</si>
  <si>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</si>
  <si>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</si>
  <si>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</si>
  <si>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</si>
  <si>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</si>
  <si>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"Año de la Atención Integral a la Primera Infancia"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</si>
  <si>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</si>
  <si>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</si>
  <si>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</si>
  <si>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</si>
  <si>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</si>
  <si>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</si>
  <si>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</si>
  <si>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</si>
  <si>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</si>
  <si>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</si>
  <si>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</si>
  <si>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</si>
  <si>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</si>
  <si>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</si>
  <si>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</si>
  <si>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</si>
  <si>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</si>
  <si>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</si>
  <si>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</si>
  <si>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</si>
  <si>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</si>
  <si>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</si>
  <si>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</si>
  <si>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</si>
  <si>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</si>
  <si>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</si>
  <si>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</si>
  <si>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</si>
  <si>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</si>
  <si>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</si>
  <si>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</si>
  <si>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</si>
  <si>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</si>
  <si>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</si>
  <si>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</si>
  <si>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</si>
  <si>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</si>
  <si>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</si>
  <si>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</si>
  <si>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</si>
  <si>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</si>
  <si>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</si>
  <si>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</si>
  <si>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</si>
  <si>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</si>
  <si>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</si>
  <si>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</si>
  <si>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</si>
  <si>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</si>
  <si>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</si>
  <si>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</si>
  <si>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</si>
  <si>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</si>
  <si>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</si>
  <si>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</si>
  <si>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</si>
  <si>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</si>
  <si>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</si>
  <si>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</si>
  <si>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</si>
  <si>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</si>
  <si>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</si>
  <si>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</si>
  <si>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</si>
  <si>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</si>
  <si>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</si>
  <si>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</si>
  <si>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</si>
  <si>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</si>
  <si>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</si>
  <si>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</si>
  <si>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</si>
  <si>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</si>
  <si>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</si>
  <si>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</si>
  <si>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</si>
  <si>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</si>
  <si>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</si>
  <si>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</si>
  <si>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</si>
  <si>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</si>
  <si>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</si>
  <si>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</si>
  <si>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</si>
  <si>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</si>
  <si>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</si>
  <si>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</si>
  <si>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</si>
  <si>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</si>
  <si>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</si>
  <si>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</si>
  <si>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</si>
  <si>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</si>
  <si>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</si>
  <si>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</si>
  <si>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</si>
  <si>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</si>
  <si>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</si>
  <si>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</si>
  <si>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</si>
  <si>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</si>
  <si>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</si>
  <si>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</si>
  <si>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</si>
  <si>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</si>
  <si>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</si>
  <si>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</si>
  <si>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</si>
  <si>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</si>
  <si>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</si>
  <si>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</si>
  <si>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</si>
  <si>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>Año 2016</t>
  </si>
  <si>
    <t xml:space="preserve">                                           BALANCE INICIAL</t>
  </si>
  <si>
    <t>31/07/2016 JULIO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</si>
</sst>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6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sz val="8"/>
      <name val="Segoe UI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57">
      <alignment/>
      <protection/>
    </xf>
    <xf numFmtId="0" fontId="59" fillId="0" borderId="0" xfId="57" applyFont="1">
      <alignment/>
      <protection/>
    </xf>
    <xf numFmtId="0" fontId="23" fillId="33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60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3"/>
    </xf>
    <xf numFmtId="0" fontId="59" fillId="34" borderId="11" xfId="57" applyFont="1" applyFill="1" applyBorder="1">
      <alignment/>
      <protection/>
    </xf>
    <xf numFmtId="0" fontId="59" fillId="34" borderId="0" xfId="57" applyFont="1" applyFill="1" applyBorder="1">
      <alignment/>
      <protection/>
    </xf>
    <xf numFmtId="0" fontId="0" fillId="34" borderId="13" xfId="57" applyFill="1" applyBorder="1">
      <alignment/>
      <protection/>
    </xf>
    <xf numFmtId="0" fontId="59" fillId="34" borderId="0" xfId="57" applyFont="1" applyFill="1" applyBorder="1" applyAlignment="1">
      <alignment horizontal="left" indent="3"/>
      <protection/>
    </xf>
    <xf numFmtId="0" fontId="59" fillId="16" borderId="0" xfId="57" applyFont="1" applyFill="1" applyBorder="1">
      <alignment/>
      <protection/>
    </xf>
    <xf numFmtId="0" fontId="0" fillId="16" borderId="13" xfId="57" applyFill="1" applyBorder="1">
      <alignment/>
      <protection/>
    </xf>
    <xf numFmtId="0" fontId="59" fillId="10" borderId="0" xfId="57" applyFont="1" applyFill="1" applyBorder="1">
      <alignment/>
      <protection/>
    </xf>
    <xf numFmtId="0" fontId="0" fillId="10" borderId="13" xfId="57" applyFill="1" applyBorder="1">
      <alignment/>
      <protection/>
    </xf>
    <xf numFmtId="0" fontId="59" fillId="4" borderId="0" xfId="57" applyFont="1" applyFill="1" applyBorder="1">
      <alignment/>
      <protection/>
    </xf>
    <xf numFmtId="0" fontId="0" fillId="4" borderId="13" xfId="57" applyFill="1" applyBorder="1">
      <alignment/>
      <protection/>
    </xf>
    <xf numFmtId="0" fontId="62" fillId="35" borderId="12" xfId="0" applyFont="1" applyFill="1" applyBorder="1" applyAlignment="1" applyProtection="1">
      <alignment horizontal="left"/>
      <protection locked="0"/>
    </xf>
    <xf numFmtId="0" fontId="63" fillId="35" borderId="0" xfId="0" applyFont="1" applyFill="1" applyBorder="1" applyAlignment="1">
      <alignment/>
    </xf>
    <xf numFmtId="0" fontId="63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vertical="top"/>
      <protection/>
    </xf>
    <xf numFmtId="190" fontId="32" fillId="36" borderId="14" xfId="51" applyNumberFormat="1" applyFont="1" applyFill="1" applyBorder="1" applyAlignment="1" applyProtection="1">
      <alignment vertical="top"/>
      <protection locked="0"/>
    </xf>
    <xf numFmtId="0" fontId="64" fillId="36" borderId="14" xfId="55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5" applyFont="1" applyFill="1" applyBorder="1" applyAlignment="1" applyProtection="1">
      <alignment vertical="top"/>
      <protection/>
    </xf>
    <xf numFmtId="0" fontId="64" fillId="36" borderId="14" xfId="55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5" fillId="36" borderId="14" xfId="55" applyFont="1" applyFill="1" applyBorder="1" applyAlignment="1" applyProtection="1">
      <alignment vertical="top"/>
      <protection/>
    </xf>
    <xf numFmtId="0" fontId="31" fillId="36" borderId="14" xfId="55" applyFont="1" applyFill="1" applyBorder="1" applyAlignment="1" applyProtection="1">
      <alignment horizontal="center" vertical="top"/>
      <protection/>
    </xf>
    <xf numFmtId="190" fontId="31" fillId="36" borderId="14" xfId="51" applyNumberFormat="1" applyFont="1" applyFill="1" applyBorder="1" applyAlignment="1" applyProtection="1">
      <alignment vertical="top"/>
      <protection locked="0"/>
    </xf>
    <xf numFmtId="0" fontId="65" fillId="36" borderId="14" xfId="55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5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/>
    </xf>
    <xf numFmtId="0" fontId="64" fillId="36" borderId="14" xfId="55" applyFont="1" applyFill="1" applyBorder="1" applyAlignment="1" applyProtection="1">
      <alignment horizontal="center" vertical="center"/>
      <protection/>
    </xf>
    <xf numFmtId="0" fontId="32" fillId="36" borderId="14" xfId="55" applyFont="1" applyFill="1" applyBorder="1" applyAlignment="1" applyProtection="1">
      <alignment horizontal="center" vertical="center"/>
      <protection/>
    </xf>
    <xf numFmtId="0" fontId="31" fillId="36" borderId="14" xfId="55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 hidden="1"/>
    </xf>
    <xf numFmtId="0" fontId="65" fillId="37" borderId="15" xfId="55" applyFont="1" applyFill="1" applyBorder="1" applyAlignment="1" applyProtection="1">
      <alignment vertical="top"/>
      <protection/>
    </xf>
    <xf numFmtId="0" fontId="31" fillId="37" borderId="15" xfId="55" applyFont="1" applyFill="1" applyBorder="1" applyAlignment="1" applyProtection="1">
      <alignment horizontal="center" vertical="top"/>
      <protection/>
    </xf>
    <xf numFmtId="0" fontId="31" fillId="37" borderId="15" xfId="55" applyFont="1" applyFill="1" applyBorder="1" applyAlignment="1" applyProtection="1">
      <alignment vertical="top"/>
      <protection/>
    </xf>
    <xf numFmtId="190" fontId="31" fillId="37" borderId="15" xfId="51" applyNumberFormat="1" applyFont="1" applyFill="1" applyBorder="1" applyAlignment="1" applyProtection="1">
      <alignment vertical="top"/>
      <protection hidden="1"/>
    </xf>
    <xf numFmtId="0" fontId="31" fillId="2" borderId="14" xfId="55" applyFont="1" applyFill="1" applyBorder="1" applyAlignment="1" applyProtection="1">
      <alignment horizontal="center" vertical="top"/>
      <protection/>
    </xf>
    <xf numFmtId="190" fontId="31" fillId="2" borderId="14" xfId="51" applyNumberFormat="1" applyFont="1" applyFill="1" applyBorder="1" applyAlignment="1" applyProtection="1">
      <alignment vertical="top"/>
      <protection hidden="1"/>
    </xf>
    <xf numFmtId="0" fontId="65" fillId="2" borderId="14" xfId="55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5" fillId="8" borderId="14" xfId="55" applyFont="1" applyFill="1" applyBorder="1" applyAlignment="1" applyProtection="1">
      <alignment/>
      <protection/>
    </xf>
    <xf numFmtId="0" fontId="31" fillId="8" borderId="14" xfId="55" applyFont="1" applyFill="1" applyBorder="1" applyAlignment="1" applyProtection="1">
      <alignment horizontal="center"/>
      <protection/>
    </xf>
    <xf numFmtId="0" fontId="31" fillId="8" borderId="14" xfId="55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1" applyNumberFormat="1" applyFont="1" applyFill="1" applyBorder="1" applyAlignment="1" applyProtection="1">
      <alignment vertical="top"/>
      <protection hidden="1"/>
    </xf>
    <xf numFmtId="0" fontId="28" fillId="38" borderId="12" xfId="0" applyFont="1" applyFill="1" applyBorder="1" applyAlignment="1">
      <alignment horizontal="left"/>
    </xf>
    <xf numFmtId="0" fontId="2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57" applyFont="1" applyFill="1" applyBorder="1">
      <alignment/>
      <protection/>
    </xf>
    <xf numFmtId="4" fontId="23" fillId="38" borderId="0" xfId="0" applyNumberFormat="1" applyFont="1" applyFill="1" applyBorder="1" applyAlignment="1" applyProtection="1">
      <alignment/>
      <protection locked="0"/>
    </xf>
    <xf numFmtId="0" fontId="0" fillId="38" borderId="13" xfId="57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7" applyFont="1" applyFill="1" applyBorder="1">
      <alignment/>
      <protection/>
    </xf>
    <xf numFmtId="0" fontId="0" fillId="33" borderId="13" xfId="57" applyFont="1" applyFill="1" applyBorder="1">
      <alignment/>
      <protection/>
    </xf>
    <xf numFmtId="0" fontId="23" fillId="33" borderId="12" xfId="55" applyFont="1" applyFill="1" applyBorder="1" applyAlignment="1">
      <alignment horizontal="left" indent="2"/>
      <protection/>
    </xf>
    <xf numFmtId="190" fontId="32" fillId="33" borderId="14" xfId="51" applyNumberFormat="1" applyFont="1" applyFill="1" applyBorder="1" applyAlignment="1" applyProtection="1">
      <alignment horizontal="right" vertical="top"/>
      <protection locked="0"/>
    </xf>
    <xf numFmtId="0" fontId="64" fillId="36" borderId="16" xfId="55" applyFont="1" applyFill="1" applyBorder="1" applyAlignment="1" applyProtection="1">
      <alignment vertical="top"/>
      <protection/>
    </xf>
    <xf numFmtId="0" fontId="32" fillId="36" borderId="16" xfId="55" applyFont="1" applyFill="1" applyBorder="1" applyAlignment="1" applyProtection="1">
      <alignment horizontal="center" vertical="top"/>
      <protection/>
    </xf>
    <xf numFmtId="0" fontId="32" fillId="36" borderId="16" xfId="0" applyFont="1" applyFill="1" applyBorder="1" applyAlignment="1" applyProtection="1">
      <alignment vertical="top" wrapText="1"/>
      <protection/>
    </xf>
    <xf numFmtId="0" fontId="64" fillId="36" borderId="16" xfId="0" applyFont="1" applyFill="1" applyBorder="1" applyAlignment="1" applyProtection="1">
      <alignment/>
      <protection locked="0"/>
    </xf>
    <xf numFmtId="190" fontId="32" fillId="36" borderId="16" xfId="51" applyNumberFormat="1" applyFont="1" applyFill="1" applyBorder="1" applyAlignment="1" applyProtection="1">
      <alignment vertical="top"/>
      <protection locked="0"/>
    </xf>
    <xf numFmtId="190" fontId="32" fillId="33" borderId="16" xfId="51" applyNumberFormat="1" applyFont="1" applyFill="1" applyBorder="1" applyAlignment="1" applyProtection="1">
      <alignment horizontal="right" vertical="top"/>
      <protection locked="0"/>
    </xf>
    <xf numFmtId="190" fontId="31" fillId="37" borderId="15" xfId="51" applyNumberFormat="1" applyFont="1" applyFill="1" applyBorder="1" applyAlignment="1" applyProtection="1">
      <alignment horizontal="right" vertical="top"/>
      <protection hidden="1"/>
    </xf>
    <xf numFmtId="190" fontId="31" fillId="8" borderId="14" xfId="51" applyNumberFormat="1" applyFont="1" applyFill="1" applyBorder="1" applyAlignment="1" applyProtection="1">
      <alignment horizontal="right" vertical="top"/>
      <protection hidden="1"/>
    </xf>
    <xf numFmtId="190" fontId="31" fillId="2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/>
    </xf>
    <xf numFmtId="190" fontId="31" fillId="33" borderId="14" xfId="51" applyNumberFormat="1" applyFont="1" applyFill="1" applyBorder="1" applyAlignment="1" applyProtection="1">
      <alignment horizontal="right" vertical="top"/>
      <protection locked="0"/>
    </xf>
    <xf numFmtId="0" fontId="65" fillId="36" borderId="16" xfId="55" applyFont="1" applyFill="1" applyBorder="1" applyAlignment="1" applyProtection="1">
      <alignment vertical="top"/>
      <protection/>
    </xf>
    <xf numFmtId="0" fontId="31" fillId="36" borderId="16" xfId="55" applyFont="1" applyFill="1" applyBorder="1" applyAlignment="1" applyProtection="1">
      <alignment horizontal="center" vertical="top"/>
      <protection/>
    </xf>
    <xf numFmtId="190" fontId="31" fillId="36" borderId="16" xfId="51" applyNumberFormat="1" applyFont="1" applyFill="1" applyBorder="1" applyAlignment="1" applyProtection="1">
      <alignment vertical="top"/>
      <protection hidden="1"/>
    </xf>
    <xf numFmtId="190" fontId="31" fillId="33" borderId="16" xfId="51" applyNumberFormat="1" applyFont="1" applyFill="1" applyBorder="1" applyAlignment="1" applyProtection="1">
      <alignment horizontal="right" vertical="top"/>
      <protection hidden="1"/>
    </xf>
    <xf numFmtId="0" fontId="32" fillId="36" borderId="16" xfId="0" applyFont="1" applyFill="1" applyBorder="1" applyAlignment="1" applyProtection="1">
      <alignment wrapText="1"/>
      <protection/>
    </xf>
    <xf numFmtId="0" fontId="31" fillId="36" borderId="16" xfId="0" applyFont="1" applyFill="1" applyBorder="1" applyAlignment="1" applyProtection="1">
      <alignment vertical="top"/>
      <protection/>
    </xf>
    <xf numFmtId="0" fontId="66" fillId="8" borderId="14" xfId="55" applyFont="1" applyFill="1" applyBorder="1" applyAlignment="1" applyProtection="1">
      <alignment/>
      <protection/>
    </xf>
    <xf numFmtId="0" fontId="66" fillId="8" borderId="14" xfId="55" applyFont="1" applyFill="1" applyBorder="1" applyAlignment="1" applyProtection="1">
      <alignment horizontal="center"/>
      <protection/>
    </xf>
    <xf numFmtId="0" fontId="66" fillId="8" borderId="14" xfId="55" applyFont="1" applyFill="1" applyBorder="1" applyAlignment="1" applyProtection="1">
      <alignment horizontal="center" vertical="top"/>
      <protection/>
    </xf>
    <xf numFmtId="0" fontId="66" fillId="8" borderId="14" xfId="0" applyFont="1" applyFill="1" applyBorder="1" applyAlignment="1" applyProtection="1">
      <alignment/>
      <protection/>
    </xf>
    <xf numFmtId="0" fontId="66" fillId="2" borderId="14" xfId="55" applyFont="1" applyFill="1" applyBorder="1" applyAlignment="1" applyProtection="1">
      <alignment vertical="top"/>
      <protection/>
    </xf>
    <xf numFmtId="0" fontId="66" fillId="2" borderId="14" xfId="55" applyFont="1" applyFill="1" applyBorder="1" applyAlignment="1" applyProtection="1">
      <alignment horizontal="center" vertical="top"/>
      <protection/>
    </xf>
    <xf numFmtId="0" fontId="66" fillId="2" borderId="14" xfId="0" applyFont="1" applyFill="1" applyBorder="1" applyAlignment="1" applyProtection="1">
      <alignment vertical="top"/>
      <protection/>
    </xf>
    <xf numFmtId="0" fontId="66" fillId="36" borderId="14" xfId="55" applyFont="1" applyFill="1" applyBorder="1" applyAlignment="1" applyProtection="1">
      <alignment vertical="top"/>
      <protection/>
    </xf>
    <xf numFmtId="0" fontId="66" fillId="36" borderId="14" xfId="55" applyFont="1" applyFill="1" applyBorder="1" applyAlignment="1" applyProtection="1">
      <alignment horizontal="center" vertical="top"/>
      <protection/>
    </xf>
    <xf numFmtId="0" fontId="67" fillId="36" borderId="14" xfId="55" applyFont="1" applyFill="1" applyBorder="1" applyProtection="1">
      <alignment/>
      <protection/>
    </xf>
    <xf numFmtId="0" fontId="67" fillId="36" borderId="14" xfId="55" applyFont="1" applyFill="1" applyBorder="1" applyAlignment="1" applyProtection="1">
      <alignment horizontal="center" vertical="top"/>
      <protection/>
    </xf>
    <xf numFmtId="0" fontId="67" fillId="36" borderId="14" xfId="0" applyFont="1" applyFill="1" applyBorder="1" applyAlignment="1" applyProtection="1">
      <alignment vertical="top" wrapText="1"/>
      <protection/>
    </xf>
    <xf numFmtId="0" fontId="66" fillId="36" borderId="14" xfId="0" applyFont="1" applyFill="1" applyBorder="1" applyAlignment="1" applyProtection="1">
      <alignment vertical="top" wrapText="1"/>
      <protection/>
    </xf>
    <xf numFmtId="0" fontId="67" fillId="36" borderId="14" xfId="55" applyFont="1" applyFill="1" applyBorder="1" applyAlignment="1" applyProtection="1">
      <alignment vertical="top"/>
      <protection locked="0"/>
    </xf>
    <xf numFmtId="0" fontId="67" fillId="36" borderId="14" xfId="55" applyFont="1" applyFill="1" applyBorder="1" applyAlignment="1" applyProtection="1">
      <alignment horizontal="center" vertical="top"/>
      <protection locked="0"/>
    </xf>
    <xf numFmtId="0" fontId="67" fillId="36" borderId="14" xfId="0" applyFont="1" applyFill="1" applyBorder="1" applyAlignment="1" applyProtection="1">
      <alignment vertical="top" wrapText="1"/>
      <protection locked="0"/>
    </xf>
    <xf numFmtId="0" fontId="66" fillId="36" borderId="14" xfId="55" applyFont="1" applyFill="1" applyBorder="1" applyProtection="1">
      <alignment/>
      <protection/>
    </xf>
    <xf numFmtId="0" fontId="67" fillId="36" borderId="14" xfId="55" applyFont="1" applyFill="1" applyBorder="1" applyAlignment="1" applyProtection="1">
      <alignment vertical="top"/>
      <protection/>
    </xf>
    <xf numFmtId="14" fontId="25" fillId="16" borderId="0" xfId="0" applyNumberFormat="1" applyFont="1" applyFill="1" applyBorder="1" applyAlignment="1">
      <alignment horizontal="center"/>
    </xf>
    <xf numFmtId="43" fontId="62" fillId="35" borderId="0" xfId="49" applyFont="1" applyFill="1" applyBorder="1" applyAlignment="1">
      <alignment/>
    </xf>
    <xf numFmtId="44" fontId="0" fillId="0" borderId="0" xfId="52" applyFont="1" applyAlignment="1">
      <alignment/>
    </xf>
    <xf numFmtId="43" fontId="23" fillId="33" borderId="0" xfId="49" applyFont="1" applyFill="1" applyBorder="1" applyAlignment="1" applyProtection="1">
      <alignment/>
      <protection locked="0"/>
    </xf>
    <xf numFmtId="43" fontId="23" fillId="33" borderId="17" xfId="49" applyFont="1" applyFill="1" applyBorder="1" applyAlignment="1" applyProtection="1">
      <alignment/>
      <protection locked="0"/>
    </xf>
    <xf numFmtId="43" fontId="28" fillId="38" borderId="18" xfId="49" applyFont="1" applyFill="1" applyBorder="1" applyAlignment="1">
      <alignment/>
    </xf>
    <xf numFmtId="0" fontId="37" fillId="38" borderId="19" xfId="56" applyFont="1" applyFill="1" applyBorder="1" applyAlignment="1">
      <alignment horizontal="center" textRotation="90"/>
      <protection/>
    </xf>
    <xf numFmtId="0" fontId="37" fillId="38" borderId="15" xfId="56" applyFont="1" applyFill="1" applyBorder="1" applyAlignment="1">
      <alignment horizontal="center" vertical="center"/>
      <protection/>
    </xf>
    <xf numFmtId="0" fontId="37" fillId="38" borderId="20" xfId="56" applyFont="1" applyFill="1" applyBorder="1" applyAlignment="1">
      <alignment horizontal="center" vertical="center"/>
      <protection/>
    </xf>
    <xf numFmtId="0" fontId="61" fillId="34" borderId="11" xfId="0" applyFont="1" applyFill="1" applyBorder="1" applyAlignment="1">
      <alignment horizontal="right"/>
    </xf>
    <xf numFmtId="0" fontId="61" fillId="34" borderId="21" xfId="0" applyFont="1" applyFill="1" applyBorder="1" applyAlignment="1">
      <alignment horizontal="right"/>
    </xf>
    <xf numFmtId="0" fontId="37" fillId="38" borderId="15" xfId="56" applyFont="1" applyFill="1" applyBorder="1" applyAlignment="1">
      <alignment horizontal="center" vertical="center" wrapText="1"/>
      <protection/>
    </xf>
    <xf numFmtId="0" fontId="37" fillId="38" borderId="20" xfId="56" applyFont="1" applyFill="1" applyBorder="1" applyAlignment="1">
      <alignment horizontal="center" vertical="center" wrapText="1"/>
      <protection/>
    </xf>
    <xf numFmtId="0" fontId="38" fillId="38" borderId="19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5</xdr:col>
      <xdr:colOff>485775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5"/>
  <sheetViews>
    <sheetView tabSelected="1" zoomScalePageLayoutView="0" workbookViewId="0" topLeftCell="A13">
      <selection activeCell="N26" sqref="N26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6384" width="11.421875" style="1" customWidth="1"/>
  </cols>
  <sheetData>
    <row r="1" spans="1:11" ht="15.75">
      <c r="A1" s="6" t="s">
        <v>284</v>
      </c>
      <c r="B1" s="7"/>
      <c r="C1" s="7"/>
      <c r="D1" s="7"/>
      <c r="E1" s="7"/>
      <c r="F1" s="12"/>
      <c r="G1" s="12"/>
      <c r="H1" s="19"/>
      <c r="I1" s="19"/>
      <c r="J1" s="129" t="s">
        <v>396</v>
      </c>
      <c r="K1" s="130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397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286</v>
      </c>
      <c r="B6" s="5"/>
      <c r="C6" s="5"/>
      <c r="D6" s="5"/>
      <c r="E6" s="5"/>
      <c r="F6" s="5"/>
      <c r="G6" s="120" t="s">
        <v>399</v>
      </c>
      <c r="H6" s="23"/>
      <c r="I6" s="23"/>
      <c r="J6" s="23"/>
      <c r="K6" s="24"/>
    </row>
    <row r="7" spans="1:11" ht="15.75">
      <c r="A7" s="13" t="s">
        <v>287</v>
      </c>
      <c r="B7" s="14"/>
      <c r="C7" s="14"/>
      <c r="D7" s="14"/>
      <c r="E7" s="14"/>
      <c r="F7" s="14"/>
      <c r="G7" s="14"/>
      <c r="H7" s="25"/>
      <c r="I7" s="25"/>
      <c r="J7" s="25"/>
      <c r="K7" s="26"/>
    </row>
    <row r="8" spans="1:11" ht="15.75">
      <c r="A8" s="15" t="s">
        <v>285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398</v>
      </c>
      <c r="G9" s="121">
        <v>9028750.11</v>
      </c>
      <c r="H9" s="30"/>
      <c r="I9" s="30"/>
      <c r="J9" s="30"/>
      <c r="K9" s="31"/>
    </row>
    <row r="10" spans="1:11" ht="13.5">
      <c r="A10" s="78" t="s">
        <v>282</v>
      </c>
      <c r="B10" s="3"/>
      <c r="C10" s="3"/>
      <c r="D10" s="3"/>
      <c r="E10" s="79"/>
      <c r="F10" s="80"/>
      <c r="G10" s="123">
        <v>0</v>
      </c>
      <c r="H10" s="77"/>
      <c r="I10" s="77"/>
      <c r="J10" s="77"/>
      <c r="K10" s="81"/>
    </row>
    <row r="11" spans="1:11" ht="13.5">
      <c r="A11" s="78" t="s">
        <v>28</v>
      </c>
      <c r="B11" s="3"/>
      <c r="C11" s="3"/>
      <c r="D11" s="3"/>
      <c r="E11" s="79"/>
      <c r="F11" s="80"/>
      <c r="G11" s="123">
        <v>13501905.76</v>
      </c>
      <c r="H11" s="77"/>
      <c r="I11" s="77"/>
      <c r="J11" s="77"/>
      <c r="K11" s="81"/>
    </row>
    <row r="12" spans="1:11" ht="13.5">
      <c r="A12" s="78" t="s">
        <v>283</v>
      </c>
      <c r="B12" s="3"/>
      <c r="C12" s="3"/>
      <c r="D12" s="3"/>
      <c r="E12" s="79"/>
      <c r="F12" s="80"/>
      <c r="G12" s="123">
        <v>22576173.79</v>
      </c>
      <c r="H12" s="77"/>
      <c r="I12" s="77"/>
      <c r="J12" s="77"/>
      <c r="K12" s="81"/>
    </row>
    <row r="13" spans="1:11" ht="13.5">
      <c r="A13" s="78" t="s">
        <v>29</v>
      </c>
      <c r="B13" s="3"/>
      <c r="C13" s="3"/>
      <c r="D13" s="3"/>
      <c r="E13" s="79"/>
      <c r="F13" s="80"/>
      <c r="G13" s="123">
        <v>0</v>
      </c>
      <c r="H13" s="77"/>
      <c r="I13" s="77"/>
      <c r="J13" s="77"/>
      <c r="K13" s="81"/>
    </row>
    <row r="14" spans="1:14" ht="13.5">
      <c r="A14" s="82" t="s">
        <v>35</v>
      </c>
      <c r="B14" s="3"/>
      <c r="C14" s="3"/>
      <c r="D14" s="3"/>
      <c r="E14" s="79"/>
      <c r="F14" s="80"/>
      <c r="G14" s="124">
        <v>0</v>
      </c>
      <c r="H14" s="77"/>
      <c r="I14" s="77"/>
      <c r="J14" s="77"/>
      <c r="K14" s="81"/>
      <c r="N14" s="122"/>
    </row>
    <row r="15" spans="1:11" ht="14.25" thickBot="1">
      <c r="A15" s="71" t="s">
        <v>37</v>
      </c>
      <c r="B15" s="72"/>
      <c r="C15" s="72"/>
      <c r="D15" s="72"/>
      <c r="E15" s="73"/>
      <c r="F15" s="74"/>
      <c r="G15" s="125">
        <f>SUM(G9:G14)</f>
        <v>45106829.66</v>
      </c>
      <c r="H15" s="75"/>
      <c r="I15" s="75"/>
      <c r="J15" s="75"/>
      <c r="K15" s="76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/>
      <c r="H16" s="17"/>
      <c r="I16" s="17"/>
      <c r="J16" s="17"/>
      <c r="K16" s="33"/>
    </row>
    <row r="17" spans="1:11" ht="19.5" customHeight="1">
      <c r="A17" s="126" t="s">
        <v>38</v>
      </c>
      <c r="B17" s="126" t="s">
        <v>32</v>
      </c>
      <c r="C17" s="126" t="s">
        <v>1</v>
      </c>
      <c r="D17" s="126" t="s">
        <v>33</v>
      </c>
      <c r="E17" s="126" t="s">
        <v>4</v>
      </c>
      <c r="F17" s="127" t="s">
        <v>36</v>
      </c>
      <c r="G17" s="133" t="s">
        <v>34</v>
      </c>
      <c r="H17" s="133" t="s">
        <v>19</v>
      </c>
      <c r="I17" s="133" t="s">
        <v>18</v>
      </c>
      <c r="J17" s="131" t="s">
        <v>288</v>
      </c>
      <c r="K17" s="131" t="s">
        <v>3</v>
      </c>
    </row>
    <row r="18" spans="1:11" ht="44.25" customHeight="1">
      <c r="A18" s="126"/>
      <c r="B18" s="126"/>
      <c r="C18" s="126"/>
      <c r="D18" s="126"/>
      <c r="E18" s="126"/>
      <c r="F18" s="128"/>
      <c r="G18" s="133"/>
      <c r="H18" s="133"/>
      <c r="I18" s="133"/>
      <c r="J18" s="132"/>
      <c r="K18" s="132"/>
    </row>
    <row r="19" spans="1:11" ht="12.75">
      <c r="A19" s="58">
        <v>2</v>
      </c>
      <c r="B19" s="59"/>
      <c r="C19" s="59"/>
      <c r="D19" s="59"/>
      <c r="E19" s="59"/>
      <c r="F19" s="60" t="s">
        <v>2</v>
      </c>
      <c r="G19" s="61">
        <f>+G20+G88+G219+G338+G396+G403+G486</f>
        <v>22576173.79</v>
      </c>
      <c r="H19" s="61">
        <f>+H20+H88+H219+H338+H396+H403+H486</f>
        <v>16286642.679999998</v>
      </c>
      <c r="I19" s="61">
        <f>+I20+I88+I219+I338+I396+I403+I486</f>
        <v>0</v>
      </c>
      <c r="J19" s="61">
        <f>+J20+J88+J219+J338+J396+J403+J486</f>
        <v>38862816.47</v>
      </c>
      <c r="K19" s="90">
        <f>+K20+K88+K219+K338+K396+K403+K486</f>
        <v>100</v>
      </c>
    </row>
    <row r="20" spans="1:11" ht="12.75">
      <c r="A20" s="66">
        <v>2</v>
      </c>
      <c r="B20" s="67">
        <v>1</v>
      </c>
      <c r="C20" s="68"/>
      <c r="D20" s="68"/>
      <c r="E20" s="68"/>
      <c r="F20" s="69" t="s">
        <v>289</v>
      </c>
      <c r="G20" s="70">
        <f>+G21+G48+G64+G71+G79</f>
        <v>22576173.79</v>
      </c>
      <c r="H20" s="70">
        <f>+H21+H48+H64+H71+H79</f>
        <v>10355823.559999999</v>
      </c>
      <c r="I20" s="70">
        <f>+I21+I48+I64+I71+I79</f>
        <v>0</v>
      </c>
      <c r="J20" s="70">
        <f>+J21+J48+J64+J71+J79</f>
        <v>32931997.349999998</v>
      </c>
      <c r="K20" s="91">
        <f>+K21+K48+K64+K71+K79</f>
        <v>84.73909083615114</v>
      </c>
    </row>
    <row r="21" spans="1:11" ht="12.75">
      <c r="A21" s="64">
        <v>2</v>
      </c>
      <c r="B21" s="62">
        <v>1</v>
      </c>
      <c r="C21" s="62">
        <v>1</v>
      </c>
      <c r="D21" s="62"/>
      <c r="E21" s="62"/>
      <c r="F21" s="65" t="s">
        <v>39</v>
      </c>
      <c r="G21" s="63">
        <f>+G22+G29+G37+G39+G41+G46</f>
        <v>19576708.84</v>
      </c>
      <c r="H21" s="63">
        <f>+H22+H29+H37+H39+H41+H46</f>
        <v>9630742.52</v>
      </c>
      <c r="I21" s="63">
        <f>+I22+I29+I37+I39+I41+I46</f>
        <v>0</v>
      </c>
      <c r="J21" s="63">
        <f>+J22+J29+J37+J39+J41+J46</f>
        <v>29207451.36</v>
      </c>
      <c r="K21" s="92">
        <f>+K22+K29+K37+K39+K41+K46</f>
        <v>75.15526154041507</v>
      </c>
    </row>
    <row r="22" spans="1:11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8835449</v>
      </c>
      <c r="H22" s="57">
        <f>SUM(H23:H28)</f>
        <v>4583007.11</v>
      </c>
      <c r="I22" s="57">
        <f>SUM(I23:I28)</f>
        <v>0</v>
      </c>
      <c r="J22" s="57">
        <f>SUM(J23:J28)</f>
        <v>13418456.11</v>
      </c>
      <c r="K22" s="93">
        <f>SUM(K23:K28)</f>
        <v>34.52774999042678</v>
      </c>
    </row>
    <row r="23" spans="1:11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290</v>
      </c>
      <c r="G23" s="36">
        <v>1370691.67</v>
      </c>
      <c r="H23" s="36"/>
      <c r="I23" s="36"/>
      <c r="J23" s="36">
        <f aca="true" t="shared" si="0" ref="J23:J28">SUBTOTAL(9,G23:I23)</f>
        <v>1370691.67</v>
      </c>
      <c r="K23" s="83">
        <f aca="true" t="shared" si="1" ref="K23:K28">_xlfn.IFERROR(J23/$J$19*100,"0.00")</f>
        <v>3.527000342494734</v>
      </c>
    </row>
    <row r="24" spans="1:11" ht="12.75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7464757.33</v>
      </c>
      <c r="H24" s="36"/>
      <c r="I24" s="36"/>
      <c r="J24" s="36">
        <f t="shared" si="0"/>
        <v>7464757.33</v>
      </c>
      <c r="K24" s="83">
        <f t="shared" si="1"/>
        <v>19.207967944789566</v>
      </c>
    </row>
    <row r="25" spans="1:11" ht="12.75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291</v>
      </c>
      <c r="G25" s="36"/>
      <c r="H25" s="36"/>
      <c r="I25" s="36"/>
      <c r="J25" s="36">
        <f t="shared" si="0"/>
        <v>0</v>
      </c>
      <c r="K25" s="83">
        <f t="shared" si="1"/>
        <v>0</v>
      </c>
    </row>
    <row r="26" spans="1:11" ht="12.75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H26" s="36"/>
      <c r="I26" s="36"/>
      <c r="J26" s="36">
        <f t="shared" si="0"/>
        <v>0</v>
      </c>
      <c r="K26" s="83">
        <f t="shared" si="1"/>
        <v>0</v>
      </c>
    </row>
    <row r="27" spans="1:11" ht="12.75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>
        <v>4583007.11</v>
      </c>
      <c r="I27" s="36"/>
      <c r="J27" s="36">
        <f t="shared" si="0"/>
        <v>4583007.11</v>
      </c>
      <c r="K27" s="83">
        <f t="shared" si="1"/>
        <v>11.792781703142476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292</v>
      </c>
      <c r="F28" s="39" t="s">
        <v>293</v>
      </c>
      <c r="G28" s="36"/>
      <c r="H28" s="36"/>
      <c r="I28" s="36"/>
      <c r="J28" s="36">
        <f t="shared" si="0"/>
        <v>0</v>
      </c>
      <c r="K28" s="83">
        <f t="shared" si="1"/>
        <v>0</v>
      </c>
    </row>
    <row r="29" spans="1:11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10741259.84</v>
      </c>
      <c r="H29" s="57">
        <f>SUM(H30:H36)</f>
        <v>5047735.41</v>
      </c>
      <c r="I29" s="57">
        <f>SUM(I30:I36)</f>
        <v>0</v>
      </c>
      <c r="J29" s="57">
        <f>SUM(J30:J36)</f>
        <v>15788995.25</v>
      </c>
      <c r="K29" s="93">
        <f>SUM(K30:K36)</f>
        <v>40.627511549988284</v>
      </c>
    </row>
    <row r="30" spans="1:11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v>10741259.84</v>
      </c>
      <c r="H30" s="36">
        <v>3332053.03</v>
      </c>
      <c r="I30" s="36"/>
      <c r="J30" s="36">
        <f aca="true" t="shared" si="2" ref="J30:J36">SUBTOTAL(9,G30:I30)</f>
        <v>14073312.87</v>
      </c>
      <c r="K30" s="83">
        <f aca="true" t="shared" si="3" ref="K30:K36">_xlfn.IFERROR(J30/$J$19*100,"0.00")</f>
        <v>36.2127970855222</v>
      </c>
    </row>
    <row r="31" spans="1:11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/>
      <c r="I31" s="36"/>
      <c r="J31" s="36">
        <f t="shared" si="2"/>
        <v>0</v>
      </c>
      <c r="K31" s="83">
        <f t="shared" si="3"/>
        <v>0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/>
      <c r="I32" s="36"/>
      <c r="J32" s="36">
        <f t="shared" si="2"/>
        <v>0</v>
      </c>
      <c r="K32" s="83">
        <f t="shared" si="3"/>
        <v>0</v>
      </c>
    </row>
    <row r="33" spans="1:11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2"/>
        <v>0</v>
      </c>
      <c r="K33" s="83">
        <f t="shared" si="3"/>
        <v>0</v>
      </c>
    </row>
    <row r="34" spans="1:11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>
        <v>1715682.38</v>
      </c>
      <c r="I34" s="36"/>
      <c r="J34" s="36">
        <f t="shared" si="2"/>
        <v>1715682.38</v>
      </c>
      <c r="K34" s="83">
        <f t="shared" si="3"/>
        <v>4.41471446446609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292</v>
      </c>
      <c r="F35" s="39" t="s">
        <v>49</v>
      </c>
      <c r="G35" s="36"/>
      <c r="H35" s="36"/>
      <c r="I35" s="36"/>
      <c r="J35" s="36">
        <f t="shared" si="2"/>
        <v>0</v>
      </c>
      <c r="K35" s="83">
        <f t="shared" si="3"/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294</v>
      </c>
      <c r="F36" s="39" t="s">
        <v>23</v>
      </c>
      <c r="G36" s="36"/>
      <c r="H36" s="36"/>
      <c r="I36" s="36"/>
      <c r="J36" s="36">
        <f t="shared" si="2"/>
        <v>0</v>
      </c>
      <c r="K36" s="83">
        <f t="shared" si="3"/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93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83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295</v>
      </c>
      <c r="G39" s="57">
        <f>G40</f>
        <v>0</v>
      </c>
      <c r="H39" s="57">
        <f>H40</f>
        <v>0</v>
      </c>
      <c r="I39" s="57">
        <f>I40</f>
        <v>0</v>
      </c>
      <c r="J39" s="57">
        <f>J40</f>
        <v>0</v>
      </c>
      <c r="K39" s="93">
        <f>K40</f>
        <v>0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295</v>
      </c>
      <c r="G40" s="36"/>
      <c r="H40" s="36"/>
      <c r="I40" s="36"/>
      <c r="J40" s="36">
        <f>SUBTOTAL(9,G40:I40)</f>
        <v>0</v>
      </c>
      <c r="K40" s="83">
        <f>_xlfn.IFERROR(J40/$J$19*100,"0.00")</f>
        <v>0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296</v>
      </c>
      <c r="G41" s="57">
        <f>SUM(G42:G45)</f>
        <v>0</v>
      </c>
      <c r="H41" s="57">
        <f>SUM(H42:H45)</f>
        <v>0</v>
      </c>
      <c r="I41" s="57">
        <f>SUM(I42:I45)</f>
        <v>0</v>
      </c>
      <c r="J41" s="57">
        <f>SUM(J42:J45)</f>
        <v>0</v>
      </c>
      <c r="K41" s="93">
        <f>SUM(K42:K45)</f>
        <v>0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296</v>
      </c>
      <c r="G42" s="36"/>
      <c r="H42" s="36"/>
      <c r="I42" s="36"/>
      <c r="J42" s="36">
        <f>SUBTOTAL(9,G42:I42)</f>
        <v>0</v>
      </c>
      <c r="K42" s="83">
        <f>_xlfn.IFERROR(J42/$J$19*100,"0.00")</f>
        <v>0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83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297</v>
      </c>
      <c r="G44" s="36"/>
      <c r="H44" s="36"/>
      <c r="I44" s="36"/>
      <c r="J44" s="36">
        <f>SUBTOTAL(9,G44:I44)</f>
        <v>0</v>
      </c>
      <c r="K44" s="83">
        <f>_xlfn.IFERROR(J44/$J$19*100,"0.00")</f>
        <v>0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83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298</v>
      </c>
      <c r="G46" s="57">
        <f>G47</f>
        <v>0</v>
      </c>
      <c r="H46" s="57">
        <f>H47</f>
        <v>0</v>
      </c>
      <c r="I46" s="57">
        <f>I47</f>
        <v>0</v>
      </c>
      <c r="J46" s="57">
        <f>J47</f>
        <v>0</v>
      </c>
      <c r="K46" s="93">
        <f>K47</f>
        <v>0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298</v>
      </c>
      <c r="G47" s="36"/>
      <c r="H47" s="36"/>
      <c r="I47" s="36"/>
      <c r="J47" s="36">
        <f>SUBTOTAL(9,G47:I47)</f>
        <v>0</v>
      </c>
      <c r="K47" s="83">
        <f>_xlfn.IFERROR(J47/$J$19*100,"0.00")</f>
        <v>0</v>
      </c>
    </row>
    <row r="48" spans="1:11" ht="12.75">
      <c r="A48" s="64">
        <v>2</v>
      </c>
      <c r="B48" s="62">
        <v>1</v>
      </c>
      <c r="C48" s="62">
        <v>2</v>
      </c>
      <c r="D48" s="62"/>
      <c r="E48" s="62"/>
      <c r="F48" s="65" t="s">
        <v>5</v>
      </c>
      <c r="G48" s="63">
        <f>+G49+G51+G62</f>
        <v>0</v>
      </c>
      <c r="H48" s="63">
        <f>+H49+H51+H62</f>
        <v>725081.04</v>
      </c>
      <c r="I48" s="63">
        <f>+I49+I51+I62</f>
        <v>0</v>
      </c>
      <c r="J48" s="63">
        <f>+J49+J51+J62</f>
        <v>725081.04</v>
      </c>
      <c r="K48" s="92">
        <f>+K49+K51+K62</f>
        <v>1.8657449610213495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93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83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0</v>
      </c>
      <c r="H51" s="57">
        <f>SUM(H52:H61)</f>
        <v>725081.04</v>
      </c>
      <c r="I51" s="57">
        <f>SUM(I52:I61)</f>
        <v>0</v>
      </c>
      <c r="J51" s="57">
        <f>SUM(J52:J61)</f>
        <v>725081.04</v>
      </c>
      <c r="K51" s="93">
        <f>SUM(K52:K61)</f>
        <v>1.8657449610213495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4" ref="J52:J61">SUBTOTAL(9,G52:I52)</f>
        <v>0</v>
      </c>
      <c r="K52" s="83">
        <f aca="true" t="shared" si="5" ref="K52:K61"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4"/>
        <v>0</v>
      </c>
      <c r="K53" s="83">
        <f t="shared" si="5"/>
        <v>0</v>
      </c>
    </row>
    <row r="54" spans="1:11" ht="22.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4"/>
        <v>0</v>
      </c>
      <c r="K54" s="83">
        <f t="shared" si="5"/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4"/>
        <v>0</v>
      </c>
      <c r="K55" s="83">
        <f t="shared" si="5"/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>
        <v>197721.75</v>
      </c>
      <c r="I56" s="36"/>
      <c r="J56" s="36">
        <f t="shared" si="4"/>
        <v>197721.75</v>
      </c>
      <c r="K56" s="83">
        <f t="shared" si="5"/>
        <v>0.5087684526226517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292</v>
      </c>
      <c r="F57" s="39" t="s">
        <v>59</v>
      </c>
      <c r="G57" s="36"/>
      <c r="H57" s="36"/>
      <c r="I57" s="36"/>
      <c r="J57" s="36">
        <f t="shared" si="4"/>
        <v>0</v>
      </c>
      <c r="K57" s="83">
        <f t="shared" si="5"/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294</v>
      </c>
      <c r="F58" s="39" t="s">
        <v>60</v>
      </c>
      <c r="G58" s="36"/>
      <c r="H58" s="36"/>
      <c r="I58" s="36"/>
      <c r="J58" s="36">
        <f t="shared" si="4"/>
        <v>0</v>
      </c>
      <c r="K58" s="83">
        <f t="shared" si="5"/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299</v>
      </c>
      <c r="F59" s="39" t="s">
        <v>61</v>
      </c>
      <c r="G59" s="36"/>
      <c r="H59" s="36">
        <v>527359.29</v>
      </c>
      <c r="I59" s="36"/>
      <c r="J59" s="36">
        <f t="shared" si="4"/>
        <v>527359.29</v>
      </c>
      <c r="K59" s="83">
        <f t="shared" si="5"/>
        <v>1.3569765083986978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300</v>
      </c>
      <c r="F60" s="39" t="s">
        <v>62</v>
      </c>
      <c r="G60" s="36"/>
      <c r="H60" s="36"/>
      <c r="I60" s="36"/>
      <c r="J60" s="36">
        <f t="shared" si="4"/>
        <v>0</v>
      </c>
      <c r="K60" s="83">
        <f t="shared" si="5"/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301</v>
      </c>
      <c r="F61" s="41" t="s">
        <v>63</v>
      </c>
      <c r="G61" s="36"/>
      <c r="H61" s="36"/>
      <c r="I61" s="36"/>
      <c r="J61" s="36">
        <f t="shared" si="4"/>
        <v>0</v>
      </c>
      <c r="K61" s="83">
        <f t="shared" si="5"/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93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83">
        <f>_xlfn.IFERROR(J63/$J$19*100,"0.00")</f>
        <v>0</v>
      </c>
    </row>
    <row r="64" spans="1:11" ht="12.75">
      <c r="A64" s="64">
        <v>2</v>
      </c>
      <c r="B64" s="62">
        <v>1</v>
      </c>
      <c r="C64" s="62">
        <v>3</v>
      </c>
      <c r="D64" s="62"/>
      <c r="E64" s="62"/>
      <c r="F64" s="65" t="s">
        <v>24</v>
      </c>
      <c r="G64" s="63">
        <f>G65+G68</f>
        <v>0</v>
      </c>
      <c r="H64" s="63">
        <f>H65+H68</f>
        <v>0</v>
      </c>
      <c r="I64" s="63">
        <f>I65+I68</f>
        <v>0</v>
      </c>
      <c r="J64" s="63">
        <f>J65+J68</f>
        <v>0</v>
      </c>
      <c r="K64" s="92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93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83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83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93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83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83">
        <f>_xlfn.IFERROR(J70/$J$19*100,"0.00")</f>
        <v>0</v>
      </c>
    </row>
    <row r="71" spans="1:11" ht="12.75">
      <c r="A71" s="64">
        <v>2</v>
      </c>
      <c r="B71" s="62">
        <v>1</v>
      </c>
      <c r="C71" s="62">
        <v>4</v>
      </c>
      <c r="D71" s="62"/>
      <c r="E71" s="62"/>
      <c r="F71" s="65" t="s">
        <v>25</v>
      </c>
      <c r="G71" s="63">
        <f>G72+G74</f>
        <v>0</v>
      </c>
      <c r="H71" s="63">
        <f>H72+H74</f>
        <v>0</v>
      </c>
      <c r="I71" s="63">
        <f>I72+I74</f>
        <v>0</v>
      </c>
      <c r="J71" s="63">
        <f>J72+J74</f>
        <v>0</v>
      </c>
      <c r="K71" s="92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93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83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93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83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83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83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302</v>
      </c>
      <c r="G78" s="36"/>
      <c r="H78" s="36"/>
      <c r="I78" s="36"/>
      <c r="J78" s="36">
        <f>SUBTOTAL(9,G78:I78)</f>
        <v>0</v>
      </c>
      <c r="K78" s="83">
        <f>_xlfn.IFERROR(J78/$J$19*100,"0.00")</f>
        <v>0</v>
      </c>
    </row>
    <row r="79" spans="1:11" ht="12.75">
      <c r="A79" s="64">
        <v>2</v>
      </c>
      <c r="B79" s="62">
        <v>1</v>
      </c>
      <c r="C79" s="62">
        <v>5</v>
      </c>
      <c r="D79" s="62"/>
      <c r="E79" s="62"/>
      <c r="F79" s="65" t="s">
        <v>303</v>
      </c>
      <c r="G79" s="63">
        <f>G80+G82+G84+G86</f>
        <v>2999464.95</v>
      </c>
      <c r="H79" s="63">
        <f>H80+H82+H84+H86</f>
        <v>0</v>
      </c>
      <c r="I79" s="63">
        <f>I80+I82+I84+I86</f>
        <v>0</v>
      </c>
      <c r="J79" s="63">
        <f>J80+J82+J84+J86</f>
        <v>2999464.95</v>
      </c>
      <c r="K79" s="92">
        <f>K80+K82+K84+K86</f>
        <v>7.718084334714714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1387988.86</v>
      </c>
      <c r="H80" s="57">
        <f>H81</f>
        <v>0</v>
      </c>
      <c r="I80" s="57">
        <f>I81</f>
        <v>0</v>
      </c>
      <c r="J80" s="57">
        <f>J81</f>
        <v>1387988.86</v>
      </c>
      <c r="K80" s="93">
        <f>K81</f>
        <v>3.5715086709463084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>
        <v>1387988.86</v>
      </c>
      <c r="H81" s="36"/>
      <c r="I81" s="36"/>
      <c r="J81" s="36">
        <f>SUBTOTAL(9,G81:I81)</f>
        <v>1387988.86</v>
      </c>
      <c r="K81" s="83">
        <f>_xlfn.IFERROR(J81/$J$19*100,"0.00")</f>
        <v>3.5715086709463084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1389946.49</v>
      </c>
      <c r="H82" s="57">
        <f>H83</f>
        <v>0</v>
      </c>
      <c r="I82" s="57">
        <f>I83</f>
        <v>0</v>
      </c>
      <c r="J82" s="57">
        <f>J83</f>
        <v>1389946.49</v>
      </c>
      <c r="K82" s="93">
        <f>K83</f>
        <v>3.576545953824432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>
        <v>1389946.49</v>
      </c>
      <c r="H83" s="36"/>
      <c r="I83" s="36"/>
      <c r="J83" s="36">
        <f>SUBTOTAL(9,G83:I83)</f>
        <v>1389946.49</v>
      </c>
      <c r="K83" s="83">
        <f>_xlfn.IFERROR(J83/$J$19*100,"0.00")</f>
        <v>3.576545953824432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221529.6</v>
      </c>
      <c r="H84" s="57">
        <f>H85</f>
        <v>0</v>
      </c>
      <c r="I84" s="57">
        <f>I85</f>
        <v>0</v>
      </c>
      <c r="J84" s="57">
        <f>J85</f>
        <v>221529.6</v>
      </c>
      <c r="K84" s="93">
        <f>K85</f>
        <v>0.5700297099439742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>
        <v>221529.6</v>
      </c>
      <c r="H85" s="36"/>
      <c r="I85" s="36"/>
      <c r="J85" s="36">
        <f>SUBTOTAL(9,G85:I85)</f>
        <v>221529.6</v>
      </c>
      <c r="K85" s="83">
        <f>_xlfn.IFERROR(J85/$J$19*100,"0.00")</f>
        <v>0.5700297099439742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93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83">
        <f>_xlfn.IFERROR(J87/$J$19*100,"0.00")</f>
        <v>0</v>
      </c>
    </row>
    <row r="88" spans="1:11" ht="12.75">
      <c r="A88" s="66">
        <v>2</v>
      </c>
      <c r="B88" s="67">
        <v>2</v>
      </c>
      <c r="C88" s="68"/>
      <c r="D88" s="68"/>
      <c r="E88" s="68"/>
      <c r="F88" s="69" t="s">
        <v>304</v>
      </c>
      <c r="G88" s="70">
        <f>+G89+G107+G112+G117+G126+G147+G166+G184</f>
        <v>0</v>
      </c>
      <c r="H88" s="70">
        <f>+H89+H107+H112+H117+H126+H147+H166+H184</f>
        <v>109166.89</v>
      </c>
      <c r="I88" s="70">
        <f>+I89+I107+I112+I117+I126+I147+I166+I184</f>
        <v>0</v>
      </c>
      <c r="J88" s="70">
        <f>+J89+J107+J112+J117+J126+J147+J166+J184</f>
        <v>109166.89</v>
      </c>
      <c r="K88" s="91">
        <f>+K89+K107+K112+K117+K126+K147+K166+K184</f>
        <v>0.28090318694289945</v>
      </c>
    </row>
    <row r="89" spans="1:11" ht="12.75">
      <c r="A89" s="64">
        <v>2</v>
      </c>
      <c r="B89" s="62">
        <v>2</v>
      </c>
      <c r="C89" s="62">
        <v>1</v>
      </c>
      <c r="D89" s="62"/>
      <c r="E89" s="62"/>
      <c r="F89" s="65" t="s">
        <v>6</v>
      </c>
      <c r="G89" s="63">
        <f>+G90+G92+G94+G96+G98+G100+G103+G105</f>
        <v>0</v>
      </c>
      <c r="H89" s="63">
        <f>+H90+H92+H94+H96+H98+H100+H103+H105</f>
        <v>99954.39</v>
      </c>
      <c r="I89" s="63">
        <f>+I90+I92+I94+I96+I98+I100+I103+I105</f>
        <v>0</v>
      </c>
      <c r="J89" s="63">
        <f>+J90+J92+J94+J96+J98+J100+J103+J105</f>
        <v>99954.39</v>
      </c>
      <c r="K89" s="92">
        <f>+K90+K92+K94+K96+K98+K100+K103+K105</f>
        <v>0.2571980084798008</v>
      </c>
    </row>
    <row r="90" spans="1:11" ht="12.75">
      <c r="A90" s="96">
        <v>2</v>
      </c>
      <c r="B90" s="97">
        <v>2</v>
      </c>
      <c r="C90" s="97">
        <v>1</v>
      </c>
      <c r="D90" s="97">
        <v>1</v>
      </c>
      <c r="E90" s="97"/>
      <c r="F90" s="101" t="s">
        <v>78</v>
      </c>
      <c r="G90" s="98">
        <f>G91</f>
        <v>0</v>
      </c>
      <c r="H90" s="98">
        <f>H91</f>
        <v>0</v>
      </c>
      <c r="I90" s="98">
        <f>I91</f>
        <v>0</v>
      </c>
      <c r="J90" s="98">
        <f>J91</f>
        <v>0</v>
      </c>
      <c r="K90" s="99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83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93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83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72510.64</v>
      </c>
      <c r="I94" s="57">
        <f>I95</f>
        <v>0</v>
      </c>
      <c r="J94" s="57">
        <f>J95</f>
        <v>72510.64</v>
      </c>
      <c r="K94" s="93">
        <f>K95</f>
        <v>0.18658102161991866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>
        <v>72510.64</v>
      </c>
      <c r="I95" s="36"/>
      <c r="J95" s="36">
        <f>SUBTOTAL(9,G95:I95)</f>
        <v>72510.64</v>
      </c>
      <c r="K95" s="83">
        <f>_xlfn.IFERROR(J95/$J$19*100,"0.00")</f>
        <v>0.18658102161991866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93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83">
        <f>_xlfn.IFERROR(J97/$J$19*100,"0.00")</f>
        <v>0</v>
      </c>
    </row>
    <row r="98" spans="1:11" ht="12.75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17093.75</v>
      </c>
      <c r="I98" s="57">
        <f>I99</f>
        <v>0</v>
      </c>
      <c r="J98" s="57">
        <f>J99</f>
        <v>17093.75</v>
      </c>
      <c r="K98" s="93">
        <f>K99</f>
        <v>0.043984846062805186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>
        <v>17093.75</v>
      </c>
      <c r="I99" s="36"/>
      <c r="J99" s="36">
        <f>SUBTOTAL(9,G99:I99)</f>
        <v>17093.75</v>
      </c>
      <c r="K99" s="83">
        <f>_xlfn.IFERROR(J99/$J$19*100,"0.00")</f>
        <v>0.043984846062805186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93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83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83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93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83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10350</v>
      </c>
      <c r="I105" s="57">
        <f>I106</f>
        <v>0</v>
      </c>
      <c r="J105" s="57">
        <f>J106</f>
        <v>10350</v>
      </c>
      <c r="K105" s="93">
        <f>K106</f>
        <v>0.026632140797076924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>
        <v>10350</v>
      </c>
      <c r="I106" s="36"/>
      <c r="J106" s="36">
        <f>SUBTOTAL(9,G106:I106)</f>
        <v>10350</v>
      </c>
      <c r="K106" s="83">
        <f>_xlfn.IFERROR(J106/$J$19*100,"0.00")</f>
        <v>0.026632140797076924</v>
      </c>
    </row>
    <row r="107" spans="1:11" ht="12.75">
      <c r="A107" s="64">
        <v>2</v>
      </c>
      <c r="B107" s="62">
        <v>2</v>
      </c>
      <c r="C107" s="62">
        <v>2</v>
      </c>
      <c r="D107" s="62"/>
      <c r="E107" s="62"/>
      <c r="F107" s="65" t="s">
        <v>305</v>
      </c>
      <c r="G107" s="63">
        <f>+G108+G110</f>
        <v>0</v>
      </c>
      <c r="H107" s="63">
        <f>+H108+H110</f>
        <v>7062.5</v>
      </c>
      <c r="I107" s="63">
        <f>+I108+I110</f>
        <v>0</v>
      </c>
      <c r="J107" s="63">
        <f>+J108+J110</f>
        <v>7062.5</v>
      </c>
      <c r="K107" s="92">
        <f>+K108+K110</f>
        <v>0.018172898007667224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0</v>
      </c>
      <c r="I108" s="57">
        <f>I109</f>
        <v>0</v>
      </c>
      <c r="J108" s="57">
        <f>J109</f>
        <v>0</v>
      </c>
      <c r="K108" s="93">
        <f>K109</f>
        <v>0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/>
      <c r="I109" s="36"/>
      <c r="J109" s="36">
        <f>SUBTOTAL(9,G109:I109)</f>
        <v>0</v>
      </c>
      <c r="K109" s="83">
        <f>_xlfn.IFERROR(J109/$J$19*100,"0.00")</f>
        <v>0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7062.5</v>
      </c>
      <c r="I110" s="57">
        <f>I111</f>
        <v>0</v>
      </c>
      <c r="J110" s="57">
        <f>J111</f>
        <v>7062.5</v>
      </c>
      <c r="K110" s="93">
        <f>K111</f>
        <v>0.018172898007667224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>
        <v>7062.5</v>
      </c>
      <c r="I111" s="36"/>
      <c r="J111" s="36">
        <f>SUBTOTAL(9,G111:I111)</f>
        <v>7062.5</v>
      </c>
      <c r="K111" s="83">
        <f>_xlfn.IFERROR(J111/$J$19*100,"0.00")</f>
        <v>0.018172898007667224</v>
      </c>
    </row>
    <row r="112" spans="1:11" ht="12.75">
      <c r="A112" s="64">
        <v>2</v>
      </c>
      <c r="B112" s="62">
        <v>2</v>
      </c>
      <c r="C112" s="62">
        <v>3</v>
      </c>
      <c r="D112" s="62"/>
      <c r="E112" s="62"/>
      <c r="F112" s="65" t="s">
        <v>9</v>
      </c>
      <c r="G112" s="63">
        <f>+G113+G115</f>
        <v>0</v>
      </c>
      <c r="H112" s="63">
        <f>+H113+H115</f>
        <v>0</v>
      </c>
      <c r="I112" s="63">
        <f>+I113+I115</f>
        <v>0</v>
      </c>
      <c r="J112" s="63">
        <f>+J113+J115</f>
        <v>0</v>
      </c>
      <c r="K112" s="92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93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/>
      <c r="I114" s="36"/>
      <c r="J114" s="36">
        <f>SUBTOTAL(9,G114:I114)</f>
        <v>0</v>
      </c>
      <c r="K114" s="83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93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83">
        <f>_xlfn.IFERROR(J116/$J$19*100,"0.00")</f>
        <v>0</v>
      </c>
    </row>
    <row r="117" spans="1:11" ht="12.75">
      <c r="A117" s="64">
        <v>2</v>
      </c>
      <c r="B117" s="62">
        <v>2</v>
      </c>
      <c r="C117" s="62">
        <v>4</v>
      </c>
      <c r="D117" s="62"/>
      <c r="E117" s="62"/>
      <c r="F117" s="65" t="s">
        <v>90</v>
      </c>
      <c r="G117" s="63">
        <f>+G118+G120+G122+G124</f>
        <v>0</v>
      </c>
      <c r="H117" s="63">
        <f>+H118+H120+H122+H124</f>
        <v>0</v>
      </c>
      <c r="I117" s="63">
        <f>+I118+I120+I122+I124</f>
        <v>0</v>
      </c>
      <c r="J117" s="63">
        <f>+J118+J120+J122+J124</f>
        <v>0</v>
      </c>
      <c r="K117" s="92">
        <f>+K118+K120+K122+K124</f>
        <v>0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0</v>
      </c>
      <c r="I118" s="57">
        <f>I119</f>
        <v>0</v>
      </c>
      <c r="J118" s="57">
        <f>J119</f>
        <v>0</v>
      </c>
      <c r="K118" s="93">
        <f>K119</f>
        <v>0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/>
      <c r="I119" s="36"/>
      <c r="J119" s="36">
        <f>SUBTOTAL(9,G119:I119)</f>
        <v>0</v>
      </c>
      <c r="K119" s="83">
        <f>_xlfn.IFERROR(J119/$J$19*100,"0.00")</f>
        <v>0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0</v>
      </c>
      <c r="I120" s="57">
        <f>I121</f>
        <v>0</v>
      </c>
      <c r="J120" s="57">
        <f>J121</f>
        <v>0</v>
      </c>
      <c r="K120" s="93">
        <f>K121</f>
        <v>0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>
        <v>0</v>
      </c>
      <c r="I121" s="36"/>
      <c r="J121" s="36">
        <f>SUBTOTAL(9,G121:I121)</f>
        <v>0</v>
      </c>
      <c r="K121" s="83">
        <f>_xlfn.IFERROR(J121/$J$19*100,"0.00")</f>
        <v>0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93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83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93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83">
        <f>_xlfn.IFERROR(J125/$J$19*100,"0.00")</f>
        <v>0</v>
      </c>
    </row>
    <row r="126" spans="1:11" ht="12.75">
      <c r="A126" s="64">
        <v>2</v>
      </c>
      <c r="B126" s="62">
        <v>2</v>
      </c>
      <c r="C126" s="62">
        <v>5</v>
      </c>
      <c r="D126" s="62"/>
      <c r="E126" s="62"/>
      <c r="F126" s="65" t="s">
        <v>92</v>
      </c>
      <c r="G126" s="63">
        <f>+G127+G129+G131+G137+G139+G141+G143+G145</f>
        <v>0</v>
      </c>
      <c r="H126" s="63">
        <f>+H127+H129+H131+H137+H139+H141+H143+H145</f>
        <v>0</v>
      </c>
      <c r="I126" s="63">
        <f>+I127+I129+I131+I137+I139+I141+I143+I145</f>
        <v>0</v>
      </c>
      <c r="J126" s="63">
        <f>+J127+J129+J131+J137+J139+J141+J143+J145</f>
        <v>0</v>
      </c>
      <c r="K126" s="92">
        <f>+K127+K129+K131+K137+K139+K141+K143+K145</f>
        <v>0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93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83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93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83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0</v>
      </c>
      <c r="I131" s="57">
        <f>SUM(I132:I136)</f>
        <v>0</v>
      </c>
      <c r="J131" s="57">
        <f>SUM(J132:J136)</f>
        <v>0</v>
      </c>
      <c r="K131" s="93">
        <f>SUM(K132:K136)</f>
        <v>0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83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/>
      <c r="I133" s="36"/>
      <c r="J133" s="36">
        <f>SUBTOTAL(9,G133:I133)</f>
        <v>0</v>
      </c>
      <c r="K133" s="83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83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/>
      <c r="I135" s="36"/>
      <c r="J135" s="36">
        <f>SUBTOTAL(9,G135:I135)</f>
        <v>0</v>
      </c>
      <c r="K135" s="83">
        <f>_xlfn.IFERROR(J135/$J$19*100,"0.00")</f>
        <v>0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83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93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83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306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94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306</v>
      </c>
      <c r="G140" s="36"/>
      <c r="H140" s="36"/>
      <c r="I140" s="36"/>
      <c r="J140" s="36">
        <f>SUBTOTAL(9,G140:I140)</f>
        <v>0</v>
      </c>
      <c r="K140" s="83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307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93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307</v>
      </c>
      <c r="G142" s="36"/>
      <c r="H142" s="36"/>
      <c r="I142" s="36"/>
      <c r="J142" s="36">
        <f>SUBTOTAL(9,G142:I142)</f>
        <v>0</v>
      </c>
      <c r="K142" s="83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308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94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308</v>
      </c>
      <c r="G144" s="36"/>
      <c r="H144" s="36"/>
      <c r="I144" s="36"/>
      <c r="J144" s="36">
        <f>SUBTOTAL(9,G144:I144)</f>
        <v>0</v>
      </c>
      <c r="K144" s="83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93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83">
        <f>_xlfn.IFERROR(J146/$J$19*100,"0.00")</f>
        <v>0</v>
      </c>
    </row>
    <row r="147" spans="1:11" ht="12.75">
      <c r="A147" s="64">
        <v>2</v>
      </c>
      <c r="B147" s="62">
        <v>2</v>
      </c>
      <c r="C147" s="62">
        <v>6</v>
      </c>
      <c r="D147" s="62"/>
      <c r="E147" s="62"/>
      <c r="F147" s="65" t="s">
        <v>103</v>
      </c>
      <c r="G147" s="63">
        <f>+G148+G150+G152+G154+G156+G158+G160+G162+G164</f>
        <v>0</v>
      </c>
      <c r="H147" s="63">
        <f>+H148+H150+H152+H154+H156+H158+H160+H162+H164</f>
        <v>0</v>
      </c>
      <c r="I147" s="63">
        <f>+I148+I150+I152+I154+I156+I158+I160+I162+I164</f>
        <v>0</v>
      </c>
      <c r="J147" s="63">
        <f>+J148+J150+J152+J154+J156+J158+J160+J162+J164</f>
        <v>0</v>
      </c>
      <c r="K147" s="92">
        <f>+K148+K150+K152+K154+K156+K158+K160+K162+K164</f>
        <v>0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309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93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309</v>
      </c>
      <c r="G149" s="36"/>
      <c r="H149" s="36"/>
      <c r="I149" s="36"/>
      <c r="J149" s="36">
        <f>SUBTOTAL(9,G149:I149)</f>
        <v>0</v>
      </c>
      <c r="K149" s="83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0</v>
      </c>
      <c r="I150" s="57">
        <f>I151</f>
        <v>0</v>
      </c>
      <c r="J150" s="57">
        <f>J151</f>
        <v>0</v>
      </c>
      <c r="K150" s="93">
        <f>K151</f>
        <v>0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/>
      <c r="I151" s="36"/>
      <c r="J151" s="36">
        <f>SUBTOTAL(9,G151:I151)</f>
        <v>0</v>
      </c>
      <c r="K151" s="83">
        <f>_xlfn.IFERROR(J151/$J$19*100,"0.00")</f>
        <v>0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0</v>
      </c>
      <c r="I152" s="57">
        <f>I153</f>
        <v>0</v>
      </c>
      <c r="J152" s="57">
        <f>J153</f>
        <v>0</v>
      </c>
      <c r="K152" s="93">
        <f>K153</f>
        <v>0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/>
      <c r="I153" s="36"/>
      <c r="J153" s="36">
        <f>SUBTOTAL(9,G153:I153)</f>
        <v>0</v>
      </c>
      <c r="K153" s="83">
        <f>_xlfn.IFERROR(J153/$J$19*100,"0.00")</f>
        <v>0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93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83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94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83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310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94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310</v>
      </c>
      <c r="G159" s="36"/>
      <c r="H159" s="36"/>
      <c r="I159" s="36"/>
      <c r="J159" s="36">
        <f>SUBTOTAL(9,G159:I159)</f>
        <v>0</v>
      </c>
      <c r="K159" s="83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311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94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311</v>
      </c>
      <c r="G161" s="36"/>
      <c r="H161" s="36"/>
      <c r="I161" s="36"/>
      <c r="J161" s="36">
        <f>SUBTOTAL(9,G161:I161)</f>
        <v>0</v>
      </c>
      <c r="K161" s="83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312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94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312</v>
      </c>
      <c r="G163" s="36"/>
      <c r="H163" s="36"/>
      <c r="I163" s="36"/>
      <c r="J163" s="36">
        <f>SUBTOTAL(9,G163:I163)</f>
        <v>0</v>
      </c>
      <c r="K163" s="83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94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83">
        <f>_xlfn.IFERROR(J165/$J$19*100,"0.00")</f>
        <v>0</v>
      </c>
    </row>
    <row r="166" spans="1:11" ht="12.75">
      <c r="A166" s="64">
        <v>2</v>
      </c>
      <c r="B166" s="62">
        <v>2</v>
      </c>
      <c r="C166" s="62">
        <v>7</v>
      </c>
      <c r="D166" s="62"/>
      <c r="E166" s="62"/>
      <c r="F166" s="65" t="s">
        <v>107</v>
      </c>
      <c r="G166" s="63">
        <f>+G167+G175+G182</f>
        <v>0</v>
      </c>
      <c r="H166" s="63">
        <f>+H167+H175+H182</f>
        <v>2150</v>
      </c>
      <c r="I166" s="63">
        <f>+I167+I175+I182</f>
        <v>0</v>
      </c>
      <c r="J166" s="63">
        <f>+J167+J175+J182</f>
        <v>2150</v>
      </c>
      <c r="K166" s="92">
        <f>+K167+K175+K182</f>
        <v>0.005532280455431438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313</v>
      </c>
      <c r="G167" s="57">
        <f>SUM(G168:G174)</f>
        <v>0</v>
      </c>
      <c r="H167" s="57">
        <f>SUM(H168:H174)</f>
        <v>0</v>
      </c>
      <c r="I167" s="57">
        <f>SUM(I168:I174)</f>
        <v>0</v>
      </c>
      <c r="J167" s="57">
        <f>SUM(J168:J174)</f>
        <v>0</v>
      </c>
      <c r="K167" s="93">
        <f>SUM(K168:K174)</f>
        <v>0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6" ref="J168:J174">SUBTOTAL(9,G168:I168)</f>
        <v>0</v>
      </c>
      <c r="K168" s="83">
        <f aca="true" t="shared" si="7" ref="K168:K174"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/>
      <c r="I169" s="36"/>
      <c r="J169" s="36">
        <f t="shared" si="6"/>
        <v>0</v>
      </c>
      <c r="K169" s="83">
        <f t="shared" si="7"/>
        <v>0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6"/>
        <v>0</v>
      </c>
      <c r="K170" s="83">
        <f t="shared" si="7"/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6"/>
        <v>0</v>
      </c>
      <c r="K171" s="83">
        <f t="shared" si="7"/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6"/>
        <v>0</v>
      </c>
      <c r="K172" s="83">
        <f t="shared" si="7"/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292</v>
      </c>
      <c r="F173" s="50" t="s">
        <v>113</v>
      </c>
      <c r="G173" s="36"/>
      <c r="H173" s="36"/>
      <c r="I173" s="36"/>
      <c r="J173" s="36">
        <f t="shared" si="6"/>
        <v>0</v>
      </c>
      <c r="K173" s="83">
        <f t="shared" si="7"/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294</v>
      </c>
      <c r="F174" s="50" t="s">
        <v>114</v>
      </c>
      <c r="G174" s="36"/>
      <c r="H174" s="36"/>
      <c r="I174" s="36"/>
      <c r="J174" s="36">
        <f t="shared" si="6"/>
        <v>0</v>
      </c>
      <c r="K174" s="83">
        <f t="shared" si="7"/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314</v>
      </c>
      <c r="G175" s="57">
        <f>SUM(G176:G181)</f>
        <v>0</v>
      </c>
      <c r="H175" s="57">
        <f>SUM(H176:H181)</f>
        <v>2150</v>
      </c>
      <c r="I175" s="57">
        <f>SUM(I176:I181)</f>
        <v>0</v>
      </c>
      <c r="J175" s="57">
        <f>SUM(J176:J181)</f>
        <v>2150</v>
      </c>
      <c r="K175" s="93">
        <f>SUM(K176:K181)</f>
        <v>0.005532280455431438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315</v>
      </c>
      <c r="G176" s="36"/>
      <c r="H176" s="36"/>
      <c r="I176" s="36"/>
      <c r="J176" s="36">
        <f aca="true" t="shared" si="8" ref="J176:J181">SUBTOTAL(9,G176:I176)</f>
        <v>0</v>
      </c>
      <c r="K176" s="83">
        <f aca="true" t="shared" si="9" ref="K176:K181"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/>
      <c r="I177" s="36"/>
      <c r="J177" s="36">
        <f t="shared" si="8"/>
        <v>0</v>
      </c>
      <c r="K177" s="83">
        <f t="shared" si="9"/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316</v>
      </c>
      <c r="G178" s="36"/>
      <c r="H178" s="36"/>
      <c r="I178" s="36"/>
      <c r="J178" s="36">
        <f t="shared" si="8"/>
        <v>0</v>
      </c>
      <c r="K178" s="83">
        <f t="shared" si="9"/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/>
      <c r="I179" s="36"/>
      <c r="J179" s="36">
        <f t="shared" si="8"/>
        <v>0</v>
      </c>
      <c r="K179" s="83">
        <f t="shared" si="9"/>
        <v>0</v>
      </c>
    </row>
    <row r="180" spans="1:11" ht="12.75">
      <c r="A180" s="84">
        <v>2</v>
      </c>
      <c r="B180" s="85">
        <v>2</v>
      </c>
      <c r="C180" s="85">
        <v>7</v>
      </c>
      <c r="D180" s="85">
        <v>2</v>
      </c>
      <c r="E180" s="85" t="s">
        <v>275</v>
      </c>
      <c r="F180" s="100" t="s">
        <v>276</v>
      </c>
      <c r="G180" s="88"/>
      <c r="H180" s="88"/>
      <c r="I180" s="88"/>
      <c r="J180" s="88">
        <f t="shared" si="8"/>
        <v>0</v>
      </c>
      <c r="K180" s="89">
        <f t="shared" si="9"/>
        <v>0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292</v>
      </c>
      <c r="F181" s="51" t="s">
        <v>117</v>
      </c>
      <c r="G181" s="36"/>
      <c r="H181" s="36">
        <v>2150</v>
      </c>
      <c r="I181" s="36"/>
      <c r="J181" s="36">
        <f t="shared" si="8"/>
        <v>2150</v>
      </c>
      <c r="K181" s="83">
        <f t="shared" si="9"/>
        <v>0.005532280455431438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93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83">
        <f>_xlfn.IFERROR(J183/$J$19*100,"0.00")</f>
        <v>0</v>
      </c>
    </row>
    <row r="184" spans="1:11" ht="12.75">
      <c r="A184" s="64">
        <v>2</v>
      </c>
      <c r="B184" s="62">
        <v>2</v>
      </c>
      <c r="C184" s="62">
        <v>8</v>
      </c>
      <c r="D184" s="62"/>
      <c r="E184" s="62"/>
      <c r="F184" s="65" t="s">
        <v>317</v>
      </c>
      <c r="G184" s="63">
        <f>+G185+G187+G189+G191+G193+G197+G202+G209+G213</f>
        <v>0</v>
      </c>
      <c r="H184" s="63">
        <f>+H185+H187+H189+H191+H193+H197+H202+H209+H213</f>
        <v>0</v>
      </c>
      <c r="I184" s="63">
        <f>+I185+I187+I189+I191+I193+I197+I202+I209+I213</f>
        <v>0</v>
      </c>
      <c r="J184" s="63">
        <f>+J185+J187+J189+J191+J193+J197+J202+J209+J213</f>
        <v>0</v>
      </c>
      <c r="K184" s="92">
        <f>+K185+K187+K189+K191+K193+K197+K202+K209+K213</f>
        <v>0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93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/>
      <c r="I186" s="36"/>
      <c r="J186" s="36">
        <f>SUBTOTAL(9,G186:I186)</f>
        <v>0</v>
      </c>
      <c r="K186" s="83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93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83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93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83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0</v>
      </c>
      <c r="I191" s="57">
        <f>I192</f>
        <v>0</v>
      </c>
      <c r="J191" s="57">
        <f>J192</f>
        <v>0</v>
      </c>
      <c r="K191" s="93">
        <f>K192</f>
        <v>0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>
        <v>0</v>
      </c>
      <c r="I192" s="36"/>
      <c r="J192" s="36">
        <f>SUBTOTAL(9,G192:I192)</f>
        <v>0</v>
      </c>
      <c r="K192" s="83">
        <f>_xlfn.IFERROR(J192/$J$19*100,"0.00")</f>
        <v>0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0</v>
      </c>
      <c r="I193" s="57">
        <f>SUM(I194:I196)</f>
        <v>0</v>
      </c>
      <c r="J193" s="57">
        <f>SUM(J194:J196)</f>
        <v>0</v>
      </c>
      <c r="K193" s="93">
        <f>SUM(K194:K196)</f>
        <v>0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/>
      <c r="I194" s="36"/>
      <c r="J194" s="36">
        <f>SUBTOTAL(9,G194:I194)</f>
        <v>0</v>
      </c>
      <c r="K194" s="83">
        <f>_xlfn.IFERROR(J194/$J$19*100,"0.00")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/>
      <c r="I195" s="36"/>
      <c r="J195" s="36">
        <f>SUBTOTAL(9,G195:I195)</f>
        <v>0</v>
      </c>
      <c r="K195" s="83">
        <f>_xlfn.IFERROR(J195/$J$19*100,"0.00")</f>
        <v>0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/>
      <c r="I196" s="36"/>
      <c r="J196" s="36">
        <f>SUBTOTAL(9,G196:I196)</f>
        <v>0</v>
      </c>
      <c r="K196" s="83">
        <f>_xlfn.IFERROR(J196/$J$19*100,"0.00")</f>
        <v>0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0</v>
      </c>
      <c r="I197" s="57">
        <f>SUM(I198:I201)</f>
        <v>0</v>
      </c>
      <c r="J197" s="57">
        <f>SUM(J198:J201)</f>
        <v>0</v>
      </c>
      <c r="K197" s="93">
        <f>SUM(K198:K201)</f>
        <v>0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318</v>
      </c>
      <c r="G198" s="36"/>
      <c r="H198" s="36"/>
      <c r="I198" s="36"/>
      <c r="J198" s="36">
        <f>SUBTOTAL(9,G198:I198)</f>
        <v>0</v>
      </c>
      <c r="K198" s="83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/>
      <c r="I199" s="36"/>
      <c r="J199" s="36">
        <f>SUBTOTAL(9,G199:I199)</f>
        <v>0</v>
      </c>
      <c r="K199" s="83">
        <f>_xlfn.IFERROR(J199/$J$19*100,"0.00")</f>
        <v>0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83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83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0</v>
      </c>
      <c r="I202" s="57">
        <f>SUM(I203:I208)</f>
        <v>0</v>
      </c>
      <c r="J202" s="57">
        <f>SUM(J203:J208)</f>
        <v>0</v>
      </c>
      <c r="K202" s="93">
        <f>SUM(K203:K208)</f>
        <v>0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319</v>
      </c>
      <c r="G203" s="36"/>
      <c r="H203" s="36"/>
      <c r="I203" s="36"/>
      <c r="J203" s="36">
        <f aca="true" t="shared" si="10" ref="J203:J208">SUBTOTAL(9,G203:I203)</f>
        <v>0</v>
      </c>
      <c r="K203" s="83">
        <f aca="true" t="shared" si="11" ref="K203:K208"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10"/>
        <v>0</v>
      </c>
      <c r="K204" s="83">
        <f t="shared" si="11"/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10"/>
        <v>0</v>
      </c>
      <c r="K205" s="83">
        <f t="shared" si="11"/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/>
      <c r="I206" s="36"/>
      <c r="J206" s="36">
        <f t="shared" si="10"/>
        <v>0</v>
      </c>
      <c r="K206" s="83">
        <f t="shared" si="11"/>
        <v>0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/>
      <c r="I207" s="36"/>
      <c r="J207" s="36">
        <f t="shared" si="10"/>
        <v>0</v>
      </c>
      <c r="K207" s="83">
        <f t="shared" si="11"/>
        <v>0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292</v>
      </c>
      <c r="F208" s="51" t="s">
        <v>135</v>
      </c>
      <c r="G208" s="36"/>
      <c r="H208" s="36"/>
      <c r="I208" s="36"/>
      <c r="J208" s="36">
        <f t="shared" si="10"/>
        <v>0</v>
      </c>
      <c r="K208" s="83">
        <f t="shared" si="11"/>
        <v>0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0</v>
      </c>
      <c r="I209" s="57">
        <f>SUM(I210:I212)</f>
        <v>0</v>
      </c>
      <c r="J209" s="57">
        <f>SUM(J210:J212)</f>
        <v>0</v>
      </c>
      <c r="K209" s="93">
        <f>SUM(K210:K212)</f>
        <v>0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/>
      <c r="I210" s="36"/>
      <c r="J210" s="36">
        <f>SUBTOTAL(9,G210:I210)</f>
        <v>0</v>
      </c>
      <c r="K210" s="83">
        <f>_xlfn.IFERROR(J210/$J$19*100,"0.00")</f>
        <v>0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/>
      <c r="I211" s="36"/>
      <c r="J211" s="36">
        <f>SUBTOTAL(9,G211:I211)</f>
        <v>0</v>
      </c>
      <c r="K211" s="83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83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93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83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83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320</v>
      </c>
      <c r="G216" s="36"/>
      <c r="H216" s="36"/>
      <c r="I216" s="36"/>
      <c r="J216" s="36">
        <f>SUBTOTAL(9,G216:I216)</f>
        <v>0</v>
      </c>
      <c r="K216" s="83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83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83">
        <f>_xlfn.IFERROR(J218/$J$19*100,"0.00")</f>
        <v>0</v>
      </c>
    </row>
    <row r="219" spans="1:11" ht="12.75">
      <c r="A219" s="66">
        <v>2</v>
      </c>
      <c r="B219" s="67">
        <v>3</v>
      </c>
      <c r="C219" s="68"/>
      <c r="D219" s="68"/>
      <c r="E219" s="68"/>
      <c r="F219" s="69" t="s">
        <v>12</v>
      </c>
      <c r="G219" s="70">
        <f>+G220+G232+G241+G254+G259+G270+G298+G314+G319</f>
        <v>0</v>
      </c>
      <c r="H219" s="70">
        <f>+H220+H232+H241+H254+H259+H270+H298+H314+H319</f>
        <v>5341922.029999999</v>
      </c>
      <c r="I219" s="70">
        <f>+I220+I232+I241+I254+I259+I270+I298+I314+I319</f>
        <v>0</v>
      </c>
      <c r="J219" s="70">
        <f>+J220+J232+J241+J254+J259+J270+J298+J314+J319</f>
        <v>5341922.029999999</v>
      </c>
      <c r="K219" s="91">
        <f>+K220+K232+K241+K254+K259+K270+K298+K314+K319</f>
        <v>13.745586437677972</v>
      </c>
    </row>
    <row r="220" spans="1:11" ht="12.75">
      <c r="A220" s="64">
        <v>2</v>
      </c>
      <c r="B220" s="62">
        <v>3</v>
      </c>
      <c r="C220" s="62">
        <v>1</v>
      </c>
      <c r="D220" s="62"/>
      <c r="E220" s="62"/>
      <c r="F220" s="65" t="s">
        <v>13</v>
      </c>
      <c r="G220" s="63">
        <f>+G221+G224+G226+G230</f>
        <v>0</v>
      </c>
      <c r="H220" s="63">
        <f>+H221+H224+H226+H230</f>
        <v>1154397.43</v>
      </c>
      <c r="I220" s="63">
        <f>+I221+I224+I226+I230</f>
        <v>0</v>
      </c>
      <c r="J220" s="63">
        <f>+J221+J224+J226+J230</f>
        <v>1154397.43</v>
      </c>
      <c r="K220" s="92">
        <f>+K221+K224+K226+K230</f>
        <v>2.970442018506643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1154248.43</v>
      </c>
      <c r="I221" s="57">
        <f>SUM(I222:I222)</f>
        <v>0</v>
      </c>
      <c r="J221" s="57">
        <f>SUM(J222:J222)</f>
        <v>1154248.43</v>
      </c>
      <c r="K221" s="93">
        <f>SUM(K222:K222)</f>
        <v>2.970058618605313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>
        <v>1154248.43</v>
      </c>
      <c r="I222" s="36"/>
      <c r="J222" s="36">
        <f>SUBTOTAL(9,G222:I222)</f>
        <v>1154248.43</v>
      </c>
      <c r="K222" s="83">
        <f>_xlfn.IFERROR(J222/$J$19*100,"0.00")</f>
        <v>2.970058618605313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83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149</v>
      </c>
      <c r="I224" s="52">
        <f>+I225</f>
        <v>0</v>
      </c>
      <c r="J224" s="52">
        <f>+J225</f>
        <v>149</v>
      </c>
      <c r="K224" s="94">
        <f>+K225</f>
        <v>0.00038339990132989964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>
        <v>149</v>
      </c>
      <c r="I225" s="47"/>
      <c r="J225" s="36">
        <f>SUBTOTAL(9,G225:I225)</f>
        <v>149</v>
      </c>
      <c r="K225" s="83">
        <f>_xlfn.IFERROR(J225/$J$19*100,"0.00")</f>
        <v>0.00038339990132989964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93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83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83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/>
      <c r="I229" s="47"/>
      <c r="J229" s="36">
        <f>SUBTOTAL(9,G229:I229)</f>
        <v>0</v>
      </c>
      <c r="K229" s="83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0</v>
      </c>
      <c r="I230" s="52">
        <f>+I231</f>
        <v>0</v>
      </c>
      <c r="J230" s="52">
        <f>+J231</f>
        <v>0</v>
      </c>
      <c r="K230" s="94">
        <f>+K231</f>
        <v>0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/>
      <c r="I231" s="47"/>
      <c r="J231" s="36">
        <f>SUBTOTAL(9,G231:I231)</f>
        <v>0</v>
      </c>
      <c r="K231" s="83">
        <f>_xlfn.IFERROR(J231/$J$19*100,"0.00")</f>
        <v>0</v>
      </c>
    </row>
    <row r="232" spans="1:11" ht="12.75">
      <c r="A232" s="64">
        <v>2</v>
      </c>
      <c r="B232" s="62">
        <v>3</v>
      </c>
      <c r="C232" s="62">
        <v>2</v>
      </c>
      <c r="D232" s="62"/>
      <c r="E232" s="62"/>
      <c r="F232" s="65" t="s">
        <v>14</v>
      </c>
      <c r="G232" s="63">
        <f>+G233+G235+G237+G239</f>
        <v>0</v>
      </c>
      <c r="H232" s="63">
        <f>+H233+H235+H237+H239</f>
        <v>0</v>
      </c>
      <c r="I232" s="63">
        <f>+I233+I235+I237+I239</f>
        <v>0</v>
      </c>
      <c r="J232" s="63">
        <f>+J233+J235+J237+J239</f>
        <v>0</v>
      </c>
      <c r="K232" s="92">
        <f>+K233+K235+K237+K239</f>
        <v>0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52">
        <f>+H234</f>
        <v>0</v>
      </c>
      <c r="I233" s="52">
        <f>+I234</f>
        <v>0</v>
      </c>
      <c r="J233" s="52">
        <f>+J234</f>
        <v>0</v>
      </c>
      <c r="K233" s="94">
        <f>+K234</f>
        <v>0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47"/>
      <c r="I234" s="47"/>
      <c r="J234" s="36">
        <f>SUBTOTAL(9,G234:I234)</f>
        <v>0</v>
      </c>
      <c r="K234" s="83">
        <f>_xlfn.IFERROR(J234/$J$19*100,"0.00")</f>
        <v>0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>
        <f>+H236</f>
        <v>0</v>
      </c>
      <c r="I235" s="52">
        <f>+I236</f>
        <v>0</v>
      </c>
      <c r="J235" s="52">
        <f>+J236</f>
        <v>0</v>
      </c>
      <c r="K235" s="94">
        <f>+K236</f>
        <v>0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47"/>
      <c r="I236" s="47"/>
      <c r="J236" s="36">
        <f>SUBTOTAL(9,G236:I236)</f>
        <v>0</v>
      </c>
      <c r="K236" s="83">
        <f>_xlfn.IFERROR(J236/$J$19*100,"0.00")</f>
        <v>0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0</v>
      </c>
      <c r="I237" s="52">
        <f>+I238</f>
        <v>0</v>
      </c>
      <c r="J237" s="52">
        <f>+J238</f>
        <v>0</v>
      </c>
      <c r="K237" s="94">
        <f>+K238</f>
        <v>0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/>
      <c r="I238" s="47"/>
      <c r="J238" s="36">
        <f>SUBTOTAL(9,G238:I238)</f>
        <v>0</v>
      </c>
      <c r="K238" s="83">
        <f>_xlfn.IFERROR(J238/$J$19*100,"0.00")</f>
        <v>0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94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83">
        <f>_xlfn.IFERROR(J240/$J$19*100,"0.00")</f>
        <v>0</v>
      </c>
    </row>
    <row r="241" spans="1:11" ht="12.75">
      <c r="A241" s="64">
        <v>2</v>
      </c>
      <c r="B241" s="62">
        <v>3</v>
      </c>
      <c r="C241" s="62">
        <v>3</v>
      </c>
      <c r="D241" s="62"/>
      <c r="E241" s="62"/>
      <c r="F241" s="65" t="s">
        <v>321</v>
      </c>
      <c r="G241" s="63">
        <f>+G242+G244+G246+G248+G250+G252</f>
        <v>0</v>
      </c>
      <c r="H241" s="63">
        <f>+H242+H244+H246+H248+H250+H252</f>
        <v>0</v>
      </c>
      <c r="I241" s="63">
        <f>+I242+I244+I246+I248+I250+I252</f>
        <v>0</v>
      </c>
      <c r="J241" s="63">
        <f>+J242+J244+J246+J248+J250+J252</f>
        <v>0</v>
      </c>
      <c r="K241" s="92">
        <f>+K242+K244+K246+K248+K250+K252</f>
        <v>0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93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83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0</v>
      </c>
      <c r="I244" s="52">
        <f>+I245</f>
        <v>0</v>
      </c>
      <c r="J244" s="52">
        <f>+J245</f>
        <v>0</v>
      </c>
      <c r="K244" s="94">
        <f>+K245</f>
        <v>0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/>
      <c r="I245" s="36"/>
      <c r="J245" s="36">
        <f>SUBTOTAL(9,G245:I245)</f>
        <v>0</v>
      </c>
      <c r="K245" s="83">
        <f>_xlfn.IFERROR(J245/$J$19*100,"0.00")</f>
        <v>0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94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83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94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83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94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83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94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83">
        <f>_xlfn.IFERROR(J253/$J$19*100,"0.00")</f>
        <v>0</v>
      </c>
    </row>
    <row r="254" spans="1:11" ht="12.75">
      <c r="A254" s="64">
        <v>2</v>
      </c>
      <c r="B254" s="62">
        <v>3</v>
      </c>
      <c r="C254" s="62">
        <v>4</v>
      </c>
      <c r="D254" s="62"/>
      <c r="E254" s="62"/>
      <c r="F254" s="65" t="s">
        <v>322</v>
      </c>
      <c r="G254" s="63">
        <f>+G255+G257</f>
        <v>0</v>
      </c>
      <c r="H254" s="63">
        <f>+H255+H257</f>
        <v>1142859.87</v>
      </c>
      <c r="I254" s="63">
        <f>+I255+I257</f>
        <v>0</v>
      </c>
      <c r="J254" s="63">
        <f>+J255+J257</f>
        <v>1142859.87</v>
      </c>
      <c r="K254" s="92">
        <f>+K255+K257</f>
        <v>2.940754103301356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1142859.87</v>
      </c>
      <c r="I255" s="52">
        <f>+I256</f>
        <v>0</v>
      </c>
      <c r="J255" s="52">
        <f>+J256</f>
        <v>1142859.87</v>
      </c>
      <c r="K255" s="94">
        <f>+K256</f>
        <v>2.940754103301356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>
        <v>1142859.87</v>
      </c>
      <c r="I256" s="36"/>
      <c r="J256" s="36">
        <f>SUBTOTAL(9,G256:I256)</f>
        <v>1142859.87</v>
      </c>
      <c r="K256" s="83">
        <f>_xlfn.IFERROR(J256/$J$19*100,"0.00")</f>
        <v>2.940754103301356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94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83">
        <f>_xlfn.IFERROR(J258/$J$19*100,"0.00")</f>
        <v>0</v>
      </c>
    </row>
    <row r="259" spans="1:11" ht="12.75">
      <c r="A259" s="64">
        <v>2</v>
      </c>
      <c r="B259" s="62">
        <v>3</v>
      </c>
      <c r="C259" s="62">
        <v>5</v>
      </c>
      <c r="D259" s="62"/>
      <c r="E259" s="62"/>
      <c r="F259" s="65" t="s">
        <v>165</v>
      </c>
      <c r="G259" s="63">
        <f>+G260+G262+G264+G266+G268</f>
        <v>0</v>
      </c>
      <c r="H259" s="63">
        <f>+H260+H262+H264+H266+H268</f>
        <v>10133.71</v>
      </c>
      <c r="I259" s="63">
        <f>+I260+I262+I264+I266+I268</f>
        <v>0</v>
      </c>
      <c r="J259" s="63">
        <f>+J260+J262+J264+J266+J268</f>
        <v>10133.71</v>
      </c>
      <c r="K259" s="92">
        <f>+K260+K262+K264+K266+K268</f>
        <v>0.02607559338326052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94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83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94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83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0</v>
      </c>
      <c r="I264" s="52">
        <f>+I265</f>
        <v>0</v>
      </c>
      <c r="J264" s="52">
        <f>+J265</f>
        <v>0</v>
      </c>
      <c r="K264" s="94">
        <f>+K265</f>
        <v>0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/>
      <c r="I265" s="36"/>
      <c r="J265" s="36">
        <f>SUBTOTAL(9,G265:I265)</f>
        <v>0</v>
      </c>
      <c r="K265" s="83">
        <f>_xlfn.IFERROR(J265/$J$19*100,"0.00")</f>
        <v>0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94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/>
      <c r="I267" s="47"/>
      <c r="J267" s="36">
        <f>SUBTOTAL(9,G267:I267)</f>
        <v>0</v>
      </c>
      <c r="K267" s="83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323</v>
      </c>
      <c r="G268" s="52">
        <f>+G269</f>
        <v>0</v>
      </c>
      <c r="H268" s="52">
        <f>+H269</f>
        <v>10133.71</v>
      </c>
      <c r="I268" s="52">
        <f>+I269</f>
        <v>0</v>
      </c>
      <c r="J268" s="52">
        <f>+J269</f>
        <v>10133.71</v>
      </c>
      <c r="K268" s="94">
        <f>+K269</f>
        <v>0.02607559338326052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>
        <v>10133.71</v>
      </c>
      <c r="I269" s="36"/>
      <c r="J269" s="36">
        <f>SUBTOTAL(9,G269:I269)</f>
        <v>10133.71</v>
      </c>
      <c r="K269" s="83">
        <f>_xlfn.IFERROR(J269/$J$19*100,"0.00")</f>
        <v>0.02607559338326052</v>
      </c>
    </row>
    <row r="270" spans="1:11" ht="12.75">
      <c r="A270" s="64">
        <v>2</v>
      </c>
      <c r="B270" s="62">
        <v>3</v>
      </c>
      <c r="C270" s="62">
        <v>6</v>
      </c>
      <c r="D270" s="62"/>
      <c r="E270" s="62"/>
      <c r="F270" s="65" t="s">
        <v>167</v>
      </c>
      <c r="G270" s="63">
        <f>+G271+G277+G281+G288+G296</f>
        <v>0</v>
      </c>
      <c r="H270" s="63">
        <f>+H271+H277+H281+H288+H296</f>
        <v>6916.639999999999</v>
      </c>
      <c r="I270" s="63">
        <f>+I271+I277+I281+I288+I296</f>
        <v>0</v>
      </c>
      <c r="J270" s="63">
        <f>+J271+J277+J281+J288+J296</f>
        <v>6916.639999999999</v>
      </c>
      <c r="K270" s="63">
        <f>+K271+K277+K281+K288+K296</f>
        <v>0.017797577808955956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0</v>
      </c>
      <c r="I271" s="52">
        <f>+I272+I273+I274+I275</f>
        <v>0</v>
      </c>
      <c r="J271" s="52">
        <f>+J272+J273+J274+J275</f>
        <v>0</v>
      </c>
      <c r="K271" s="94">
        <f>+K272+K273+K274+K275</f>
        <v>0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/>
      <c r="I272" s="36"/>
      <c r="J272" s="36">
        <f>SUBTOTAL(9,G272:I272)</f>
        <v>0</v>
      </c>
      <c r="K272" s="83">
        <f>_xlfn.IFERROR(J272/$J$19*100,"0.00")</f>
        <v>0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83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83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83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83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1157.86</v>
      </c>
      <c r="I277" s="52">
        <f>+I278+I279+I280</f>
        <v>0</v>
      </c>
      <c r="J277" s="52">
        <f>+J278+J279+J280</f>
        <v>1157.86</v>
      </c>
      <c r="K277" s="94">
        <f>+K278+K279+K280</f>
        <v>0.002979351743314346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>
        <v>1157.86</v>
      </c>
      <c r="I278" s="36"/>
      <c r="J278" s="36">
        <f>SUBTOTAL(9,G278:I278)</f>
        <v>1157.86</v>
      </c>
      <c r="K278" s="83">
        <f>_xlfn.IFERROR(J278/$J$19*100,"0.00")</f>
        <v>0.002979351743314346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83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83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>
        <f>+H282+H283+H284+H285+H286+H287</f>
        <v>5758.78</v>
      </c>
      <c r="I281" s="52">
        <f>+I282+I283+I284+I285+I286+I287</f>
        <v>0</v>
      </c>
      <c r="J281" s="52">
        <f>+J282+J283+J284+J285+J286+J287</f>
        <v>5758.78</v>
      </c>
      <c r="K281" s="94">
        <f>+K282+K283+K284+K285+K286+K287</f>
        <v>0.014818226065641609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/>
      <c r="I282" s="36"/>
      <c r="J282" s="36">
        <f aca="true" t="shared" si="12" ref="J282:J287">SUBTOTAL(9,G282:I282)</f>
        <v>0</v>
      </c>
      <c r="K282" s="83">
        <f aca="true" t="shared" si="13" ref="K282:K287"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12"/>
        <v>0</v>
      </c>
      <c r="K283" s="83">
        <f t="shared" si="13"/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>
        <v>5758.78</v>
      </c>
      <c r="I284" s="36"/>
      <c r="J284" s="36">
        <f t="shared" si="12"/>
        <v>5758.78</v>
      </c>
      <c r="K284" s="83">
        <f t="shared" si="13"/>
        <v>0.014818226065641609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/>
      <c r="I285" s="36"/>
      <c r="J285" s="36">
        <f t="shared" si="12"/>
        <v>0</v>
      </c>
      <c r="K285" s="83">
        <f t="shared" si="13"/>
        <v>0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12"/>
        <v>0</v>
      </c>
      <c r="K286" s="83">
        <f t="shared" si="13"/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292</v>
      </c>
      <c r="F287" s="35" t="s">
        <v>184</v>
      </c>
      <c r="G287" s="47"/>
      <c r="H287" s="47"/>
      <c r="I287" s="47"/>
      <c r="J287" s="36">
        <f t="shared" si="12"/>
        <v>0</v>
      </c>
      <c r="K287" s="83">
        <f t="shared" si="13"/>
        <v>0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0</v>
      </c>
      <c r="I288" s="52">
        <f>+I289+I290+I291+I292+I293+I294+I295</f>
        <v>0</v>
      </c>
      <c r="J288" s="52">
        <f>+J289+J290+J291+J292+J293+J294+J295</f>
        <v>0</v>
      </c>
      <c r="K288" s="94">
        <f>+K289+K290+K291+K292+K293+K294+K295</f>
        <v>0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14" ref="J289:J295">SUBTOTAL(9,G289:I289)</f>
        <v>0</v>
      </c>
      <c r="K289" s="83">
        <f aca="true" t="shared" si="15" ref="K289:K295"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14"/>
        <v>0</v>
      </c>
      <c r="K290" s="83">
        <f t="shared" si="15"/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14"/>
        <v>0</v>
      </c>
      <c r="K291" s="83">
        <f t="shared" si="15"/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/>
      <c r="I292" s="36"/>
      <c r="J292" s="36">
        <f t="shared" si="14"/>
        <v>0</v>
      </c>
      <c r="K292" s="83">
        <f t="shared" si="15"/>
        <v>0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14"/>
        <v>0</v>
      </c>
      <c r="K293" s="83">
        <f t="shared" si="15"/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292</v>
      </c>
      <c r="F294" s="35" t="s">
        <v>190</v>
      </c>
      <c r="G294" s="36"/>
      <c r="H294" s="36"/>
      <c r="I294" s="36"/>
      <c r="J294" s="36">
        <f t="shared" si="14"/>
        <v>0</v>
      </c>
      <c r="K294" s="83">
        <f t="shared" si="15"/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294</v>
      </c>
      <c r="F295" s="35" t="s">
        <v>191</v>
      </c>
      <c r="G295" s="47"/>
      <c r="H295" s="47"/>
      <c r="I295" s="47"/>
      <c r="J295" s="36">
        <f t="shared" si="14"/>
        <v>0</v>
      </c>
      <c r="K295" s="83">
        <f t="shared" si="15"/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94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83">
        <f>_xlfn.IFERROR(J297/$J$19*100,"0.00")</f>
        <v>0</v>
      </c>
    </row>
    <row r="298" spans="1:11" ht="12.75">
      <c r="A298" s="64">
        <v>2</v>
      </c>
      <c r="B298" s="62">
        <v>3</v>
      </c>
      <c r="C298" s="62">
        <v>7</v>
      </c>
      <c r="D298" s="62"/>
      <c r="E298" s="62"/>
      <c r="F298" s="65" t="s">
        <v>324</v>
      </c>
      <c r="G298" s="63">
        <f>+G299+G307</f>
        <v>0</v>
      </c>
      <c r="H298" s="63">
        <f>+H299+H307</f>
        <v>649805.82</v>
      </c>
      <c r="I298" s="63">
        <f>+I299+I307</f>
        <v>0</v>
      </c>
      <c r="J298" s="63">
        <f>+J299+J307</f>
        <v>649805.82</v>
      </c>
      <c r="K298" s="92">
        <f>+K299+K307</f>
        <v>1.6720502501449297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649583.96</v>
      </c>
      <c r="I299" s="52">
        <f>+I300+I301+I302+I303+I304+I305+I306</f>
        <v>0</v>
      </c>
      <c r="J299" s="52">
        <f>+J300+J301+J302+J303+J304+J305+J306</f>
        <v>649583.96</v>
      </c>
      <c r="K299" s="94">
        <f>+K300+K301+K302+K303+K304+K305+K306</f>
        <v>1.6714793702650033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>
        <v>299626.2</v>
      </c>
      <c r="I300" s="36"/>
      <c r="J300" s="36">
        <f aca="true" t="shared" si="16" ref="J300:J306">SUBTOTAL(9,G300:I300)</f>
        <v>299626.2</v>
      </c>
      <c r="K300" s="83">
        <f aca="true" t="shared" si="17" ref="K300:K306">_xlfn.IFERROR(J300/$J$19*100,"0.00")</f>
        <v>0.7709842652070658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>
        <v>259160</v>
      </c>
      <c r="I301" s="36"/>
      <c r="J301" s="36">
        <f t="shared" si="16"/>
        <v>259160</v>
      </c>
      <c r="K301" s="83">
        <f t="shared" si="17"/>
        <v>0.6668585129440053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/>
      <c r="I302" s="36"/>
      <c r="J302" s="36">
        <f t="shared" si="16"/>
        <v>0</v>
      </c>
      <c r="K302" s="83">
        <f t="shared" si="17"/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/>
      <c r="I303" s="36"/>
      <c r="J303" s="36">
        <f t="shared" si="16"/>
        <v>0</v>
      </c>
      <c r="K303" s="83">
        <f t="shared" si="17"/>
        <v>0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>
        <v>90797.76</v>
      </c>
      <c r="I304" s="36"/>
      <c r="J304" s="36">
        <f t="shared" si="16"/>
        <v>90797.76</v>
      </c>
      <c r="K304" s="83">
        <f t="shared" si="17"/>
        <v>0.23363659211393228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292</v>
      </c>
      <c r="F305" s="35" t="s">
        <v>199</v>
      </c>
      <c r="G305" s="36"/>
      <c r="H305" s="36"/>
      <c r="I305" s="36"/>
      <c r="J305" s="36">
        <f t="shared" si="16"/>
        <v>0</v>
      </c>
      <c r="K305" s="83">
        <f t="shared" si="17"/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294</v>
      </c>
      <c r="F306" s="35" t="s">
        <v>325</v>
      </c>
      <c r="G306" s="47"/>
      <c r="H306" s="47"/>
      <c r="I306" s="47"/>
      <c r="J306" s="36">
        <f t="shared" si="16"/>
        <v>0</v>
      </c>
      <c r="K306" s="83">
        <f t="shared" si="17"/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221.86</v>
      </c>
      <c r="I307" s="52">
        <f>+I308+I309+I310+I311+I312+I313</f>
        <v>0</v>
      </c>
      <c r="J307" s="52">
        <f>+J308+J309+J310+J311+J312+J313</f>
        <v>221.86</v>
      </c>
      <c r="K307" s="94">
        <f>+K308+K309+K310+K311+K312+K313</f>
        <v>0.0005708798799265205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18" ref="J308:J313">SUBTOTAL(9,G308:I308)</f>
        <v>0</v>
      </c>
      <c r="K308" s="83">
        <f aca="true" t="shared" si="19" ref="K308:K313"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/>
      <c r="I309" s="36"/>
      <c r="J309" s="36">
        <f t="shared" si="18"/>
        <v>0</v>
      </c>
      <c r="K309" s="83">
        <f t="shared" si="19"/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18"/>
        <v>0</v>
      </c>
      <c r="K310" s="83">
        <f t="shared" si="19"/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18"/>
        <v>0</v>
      </c>
      <c r="K311" s="83">
        <f t="shared" si="19"/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/>
      <c r="I312" s="47"/>
      <c r="J312" s="36">
        <f t="shared" si="18"/>
        <v>0</v>
      </c>
      <c r="K312" s="83">
        <f t="shared" si="19"/>
        <v>0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292</v>
      </c>
      <c r="F313" s="39" t="s">
        <v>326</v>
      </c>
      <c r="G313" s="47"/>
      <c r="H313" s="47">
        <v>221.86</v>
      </c>
      <c r="I313" s="47"/>
      <c r="J313" s="36">
        <f t="shared" si="18"/>
        <v>221.86</v>
      </c>
      <c r="K313" s="83">
        <f t="shared" si="19"/>
        <v>0.0005708798799265205</v>
      </c>
    </row>
    <row r="314" spans="1:11" ht="12.75">
      <c r="A314" s="64">
        <v>2</v>
      </c>
      <c r="B314" s="62">
        <v>3</v>
      </c>
      <c r="C314" s="62">
        <v>8</v>
      </c>
      <c r="D314" s="62"/>
      <c r="E314" s="62"/>
      <c r="F314" s="65" t="s">
        <v>327</v>
      </c>
      <c r="G314" s="63">
        <f>+G315+G317</f>
        <v>0</v>
      </c>
      <c r="H314" s="63">
        <f>+H315+H317</f>
        <v>0</v>
      </c>
      <c r="I314" s="63">
        <f>+I315+I317</f>
        <v>0</v>
      </c>
      <c r="J314" s="63">
        <f>+J315+J317</f>
        <v>0</v>
      </c>
      <c r="K314" s="92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328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93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328</v>
      </c>
      <c r="G316" s="47"/>
      <c r="H316" s="47"/>
      <c r="I316" s="47"/>
      <c r="J316" s="36">
        <f>SUBTOTAL(9,G316:I316)</f>
        <v>0</v>
      </c>
      <c r="K316" s="83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329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93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329</v>
      </c>
      <c r="G318" s="47"/>
      <c r="H318" s="47"/>
      <c r="I318" s="47"/>
      <c r="J318" s="36">
        <f>SUBTOTAL(9,G318:I318)</f>
        <v>0</v>
      </c>
      <c r="K318" s="83">
        <f>_xlfn.IFERROR(J318/$J$19*100,"0.00")</f>
        <v>0</v>
      </c>
    </row>
    <row r="319" spans="1:11" ht="12.75">
      <c r="A319" s="64">
        <v>2</v>
      </c>
      <c r="B319" s="62">
        <v>3</v>
      </c>
      <c r="C319" s="62">
        <v>9</v>
      </c>
      <c r="D319" s="62"/>
      <c r="E319" s="62"/>
      <c r="F319" s="65" t="s">
        <v>17</v>
      </c>
      <c r="G319" s="63">
        <f>+G320+G322+G324+G326+G328+G330+G332+G334+G336</f>
        <v>0</v>
      </c>
      <c r="H319" s="63">
        <f>+H320+H322+H324+H326+H328+H330+H332+H334+H336</f>
        <v>2377808.56</v>
      </c>
      <c r="I319" s="63">
        <f>+I320+I322+I324+I326+I328+I330+I332+I334+I336</f>
        <v>0</v>
      </c>
      <c r="J319" s="63">
        <f>+J320+J322+J324+J326+J328+J330+J332+J334+J336</f>
        <v>2377808.56</v>
      </c>
      <c r="K319" s="92">
        <f>+K320+K322+K324+K326+K328+K330+K332+K334+K336</f>
        <v>6.118466894532825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194360</v>
      </c>
      <c r="I320" s="52">
        <f>+I321</f>
        <v>0</v>
      </c>
      <c r="J320" s="52">
        <f>+J321</f>
        <v>194360</v>
      </c>
      <c r="K320" s="94">
        <f>+K321</f>
        <v>0.5001181531710021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v>194360</v>
      </c>
      <c r="I321" s="36"/>
      <c r="J321" s="36">
        <f>SUBTOTAL(9,G321:I321)</f>
        <v>194360</v>
      </c>
      <c r="K321" s="83">
        <f>_xlfn.IFERROR(J321/$J$19*100,"0.00")</f>
        <v>0.5001181531710021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191578.81</v>
      </c>
      <c r="I322" s="52">
        <f>+I323</f>
        <v>0</v>
      </c>
      <c r="J322" s="52">
        <f>+J323</f>
        <v>191578.81</v>
      </c>
      <c r="K322" s="94">
        <f>+K323</f>
        <v>0.4929617238315409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>
        <v>191578.81</v>
      </c>
      <c r="I323" s="36"/>
      <c r="J323" s="36">
        <f>SUBTOTAL(9,G323:I323)</f>
        <v>191578.81</v>
      </c>
      <c r="K323" s="83">
        <f>_xlfn.IFERROR(J323/$J$19*100,"0.00")</f>
        <v>0.4929617238315409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330</v>
      </c>
      <c r="G324" s="52">
        <f>+G325</f>
        <v>0</v>
      </c>
      <c r="H324" s="52">
        <f>+H325</f>
        <v>1985122.98</v>
      </c>
      <c r="I324" s="52">
        <f>+I325</f>
        <v>0</v>
      </c>
      <c r="J324" s="52">
        <f>+J325</f>
        <v>1985122.98</v>
      </c>
      <c r="K324" s="94">
        <f>+K325</f>
        <v>5.108026541340379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330</v>
      </c>
      <c r="G325" s="36"/>
      <c r="H325" s="36">
        <v>1985122.98</v>
      </c>
      <c r="I325" s="36"/>
      <c r="J325" s="36">
        <f>SUBTOTAL(9,G325:I325)</f>
        <v>1985122.98</v>
      </c>
      <c r="K325" s="83">
        <f>_xlfn.IFERROR(J325/$J$19*100,"0.00")</f>
        <v>5.108026541340379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94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83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94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83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6746.77</v>
      </c>
      <c r="I330" s="52">
        <f>+I331</f>
        <v>0</v>
      </c>
      <c r="J330" s="52">
        <f>+J331</f>
        <v>6746.77</v>
      </c>
      <c r="K330" s="94">
        <f>+K331</f>
        <v>0.017360476189902867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>
        <v>6746.77</v>
      </c>
      <c r="I331" s="36"/>
      <c r="J331" s="36">
        <f>SUBTOTAL(9,G331:I331)</f>
        <v>6746.77</v>
      </c>
      <c r="K331" s="83">
        <f>_xlfn.IFERROR(J331/$J$19*100,"0.00")</f>
        <v>0.017360476189902867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331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94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331</v>
      </c>
      <c r="G333" s="47"/>
      <c r="H333" s="47"/>
      <c r="I333" s="47"/>
      <c r="J333" s="36">
        <f>SUBTOTAL(9,G333:I333)</f>
        <v>0</v>
      </c>
      <c r="K333" s="83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94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83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0</v>
      </c>
      <c r="I336" s="52">
        <f>+I337</f>
        <v>0</v>
      </c>
      <c r="J336" s="52">
        <f>+J337</f>
        <v>0</v>
      </c>
      <c r="K336" s="94">
        <f>+K337</f>
        <v>0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/>
      <c r="I337" s="36"/>
      <c r="J337" s="36">
        <f>SUBTOTAL(9,G337:I337)</f>
        <v>0</v>
      </c>
      <c r="K337" s="83">
        <f>_xlfn.IFERROR(J337/$J$19*100,"0.00")</f>
        <v>0</v>
      </c>
    </row>
    <row r="338" spans="1:11" ht="12.75">
      <c r="A338" s="102">
        <v>2</v>
      </c>
      <c r="B338" s="103">
        <v>4</v>
      </c>
      <c r="C338" s="104"/>
      <c r="D338" s="104"/>
      <c r="E338" s="104"/>
      <c r="F338" s="105" t="s">
        <v>332</v>
      </c>
      <c r="G338" s="70">
        <f>+G339+G355+G366+G371+G380+G387</f>
        <v>0</v>
      </c>
      <c r="H338" s="70">
        <f>+H339+H355+H366+H371+H380+H387</f>
        <v>0</v>
      </c>
      <c r="I338" s="70">
        <f>+I339+I355+I366+I371+I380+I387</f>
        <v>0</v>
      </c>
      <c r="J338" s="70">
        <f>+J339+J355+J366+J371+J380+J387</f>
        <v>0</v>
      </c>
      <c r="K338" s="91">
        <f>+K339+K355+K366+K371+K380+K387</f>
        <v>0</v>
      </c>
    </row>
    <row r="339" spans="1:11" ht="12.75">
      <c r="A339" s="106">
        <v>2</v>
      </c>
      <c r="B339" s="107">
        <v>4</v>
      </c>
      <c r="C339" s="107">
        <v>1</v>
      </c>
      <c r="D339" s="107"/>
      <c r="E339" s="107"/>
      <c r="F339" s="108" t="s">
        <v>333</v>
      </c>
      <c r="G339" s="63">
        <f>+G340+G344+G348+G351+G353</f>
        <v>0</v>
      </c>
      <c r="H339" s="63">
        <f>+H340+H344+H348+H351+H353</f>
        <v>0</v>
      </c>
      <c r="I339" s="63">
        <f>+I340+I344+I348+I351+I353</f>
        <v>0</v>
      </c>
      <c r="J339" s="63">
        <f>+J340+J344+J348+J351+J353</f>
        <v>0</v>
      </c>
      <c r="K339" s="92">
        <f>+K340+K344+K348+K351+K353</f>
        <v>0</v>
      </c>
    </row>
    <row r="340" spans="1:11" ht="12.75">
      <c r="A340" s="109">
        <v>2</v>
      </c>
      <c r="B340" s="110">
        <v>4</v>
      </c>
      <c r="C340" s="110">
        <v>1</v>
      </c>
      <c r="D340" s="110">
        <v>1</v>
      </c>
      <c r="E340" s="110"/>
      <c r="F340" s="109" t="s">
        <v>334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94">
        <f>+K341+K342+K343</f>
        <v>0</v>
      </c>
    </row>
    <row r="341" spans="1:11" ht="12.75">
      <c r="A341" s="111">
        <v>2</v>
      </c>
      <c r="B341" s="112">
        <v>4</v>
      </c>
      <c r="C341" s="112">
        <v>1</v>
      </c>
      <c r="D341" s="112">
        <v>1</v>
      </c>
      <c r="E341" s="112" t="s">
        <v>268</v>
      </c>
      <c r="F341" s="113" t="s">
        <v>335</v>
      </c>
      <c r="G341" s="36"/>
      <c r="H341" s="36"/>
      <c r="I341" s="36"/>
      <c r="J341" s="36">
        <f>SUBTOTAL(9,G341:I341)</f>
        <v>0</v>
      </c>
      <c r="K341" s="83">
        <f>_xlfn.IFERROR(J341/$J$19*100,"0.00")</f>
        <v>0</v>
      </c>
    </row>
    <row r="342" spans="1:11" ht="12.75">
      <c r="A342" s="111">
        <v>2</v>
      </c>
      <c r="B342" s="112">
        <v>4</v>
      </c>
      <c r="C342" s="112">
        <v>1</v>
      </c>
      <c r="D342" s="112">
        <v>1</v>
      </c>
      <c r="E342" s="112" t="s">
        <v>269</v>
      </c>
      <c r="F342" s="113" t="s">
        <v>336</v>
      </c>
      <c r="G342" s="36"/>
      <c r="H342" s="36"/>
      <c r="I342" s="36"/>
      <c r="J342" s="36">
        <f>SUBTOTAL(9,G342:I342)</f>
        <v>0</v>
      </c>
      <c r="K342" s="83">
        <f>_xlfn.IFERROR(J342/$J$19*100,"0.00")</f>
        <v>0</v>
      </c>
    </row>
    <row r="343" spans="1:11" ht="12.75">
      <c r="A343" s="111">
        <v>2</v>
      </c>
      <c r="B343" s="112">
        <v>4</v>
      </c>
      <c r="C343" s="112">
        <v>1</v>
      </c>
      <c r="D343" s="112">
        <v>1</v>
      </c>
      <c r="E343" s="112" t="s">
        <v>270</v>
      </c>
      <c r="F343" s="113" t="s">
        <v>337</v>
      </c>
      <c r="G343" s="47"/>
      <c r="H343" s="47"/>
      <c r="I343" s="47"/>
      <c r="J343" s="36">
        <f>SUBTOTAL(9,G343:I343)</f>
        <v>0</v>
      </c>
      <c r="K343" s="83">
        <f>_xlfn.IFERROR(J343/$J$19*100,"0.00")</f>
        <v>0</v>
      </c>
    </row>
    <row r="344" spans="1:11" ht="12.75">
      <c r="A344" s="109">
        <v>2</v>
      </c>
      <c r="B344" s="110">
        <v>4</v>
      </c>
      <c r="C344" s="110">
        <v>1</v>
      </c>
      <c r="D344" s="110">
        <v>2</v>
      </c>
      <c r="E344" s="110"/>
      <c r="F344" s="109" t="s">
        <v>338</v>
      </c>
      <c r="G344" s="52">
        <f>+G345+G346+G347</f>
        <v>0</v>
      </c>
      <c r="H344" s="52">
        <f>+H345+H346+H347</f>
        <v>0</v>
      </c>
      <c r="I344" s="52">
        <f>+I345+I346+I347</f>
        <v>0</v>
      </c>
      <c r="J344" s="52">
        <f>+J345+J346+J347</f>
        <v>0</v>
      </c>
      <c r="K344" s="94">
        <f>+K345+K346+K347</f>
        <v>0</v>
      </c>
    </row>
    <row r="345" spans="1:11" ht="12.75">
      <c r="A345" s="111">
        <v>2</v>
      </c>
      <c r="B345" s="112">
        <v>4</v>
      </c>
      <c r="C345" s="112">
        <v>1</v>
      </c>
      <c r="D345" s="112">
        <v>2</v>
      </c>
      <c r="E345" s="112" t="s">
        <v>268</v>
      </c>
      <c r="F345" s="113" t="s">
        <v>339</v>
      </c>
      <c r="G345" s="36"/>
      <c r="H345" s="36"/>
      <c r="I345" s="36"/>
      <c r="J345" s="36">
        <f>SUBTOTAL(9,G345:I345)</f>
        <v>0</v>
      </c>
      <c r="K345" s="83">
        <f>_xlfn.IFERROR(J345/$J$19*100,"0.00")</f>
        <v>0</v>
      </c>
    </row>
    <row r="346" spans="1:11" ht="12.75">
      <c r="A346" s="111">
        <v>2</v>
      </c>
      <c r="B346" s="112">
        <v>4</v>
      </c>
      <c r="C346" s="112">
        <v>1</v>
      </c>
      <c r="D346" s="112">
        <v>2</v>
      </c>
      <c r="E346" s="112" t="s">
        <v>269</v>
      </c>
      <c r="F346" s="113" t="s">
        <v>340</v>
      </c>
      <c r="G346" s="36"/>
      <c r="H346" s="36"/>
      <c r="I346" s="36"/>
      <c r="J346" s="36">
        <f>SUBTOTAL(9,G346:I346)</f>
        <v>0</v>
      </c>
      <c r="K346" s="83">
        <f>_xlfn.IFERROR(J346/$J$19*100,"0.00")</f>
        <v>0</v>
      </c>
    </row>
    <row r="347" spans="1:11" ht="12.75">
      <c r="A347" s="111">
        <v>2</v>
      </c>
      <c r="B347" s="112">
        <v>4</v>
      </c>
      <c r="C347" s="112">
        <v>1</v>
      </c>
      <c r="D347" s="112">
        <v>2</v>
      </c>
      <c r="E347" s="112" t="s">
        <v>270</v>
      </c>
      <c r="F347" s="113" t="s">
        <v>341</v>
      </c>
      <c r="G347" s="47"/>
      <c r="H347" s="47"/>
      <c r="I347" s="47"/>
      <c r="J347" s="36">
        <f>SUBTOTAL(9,G347:I347)</f>
        <v>0</v>
      </c>
      <c r="K347" s="83">
        <f>_xlfn.IFERROR(J347/$J$19*100,"0.00")</f>
        <v>0</v>
      </c>
    </row>
    <row r="348" spans="1:11" ht="12.75">
      <c r="A348" s="109">
        <v>2</v>
      </c>
      <c r="B348" s="110">
        <v>4</v>
      </c>
      <c r="C348" s="110">
        <v>1</v>
      </c>
      <c r="D348" s="110">
        <v>4</v>
      </c>
      <c r="E348" s="112"/>
      <c r="F348" s="114" t="s">
        <v>342</v>
      </c>
      <c r="G348" s="52">
        <f>+G349+G350</f>
        <v>0</v>
      </c>
      <c r="H348" s="52">
        <f>+H349+H350</f>
        <v>0</v>
      </c>
      <c r="I348" s="52">
        <f>+I349+I350</f>
        <v>0</v>
      </c>
      <c r="J348" s="52">
        <f>+J349+J350</f>
        <v>0</v>
      </c>
      <c r="K348" s="94">
        <f>+K349+K350</f>
        <v>0</v>
      </c>
    </row>
    <row r="349" spans="1:11" ht="12.75">
      <c r="A349" s="115">
        <v>2</v>
      </c>
      <c r="B349" s="116">
        <v>4</v>
      </c>
      <c r="C349" s="116">
        <v>1</v>
      </c>
      <c r="D349" s="116">
        <v>4</v>
      </c>
      <c r="E349" s="112" t="s">
        <v>268</v>
      </c>
      <c r="F349" s="117" t="s">
        <v>343</v>
      </c>
      <c r="G349" s="36"/>
      <c r="H349" s="36"/>
      <c r="I349" s="36"/>
      <c r="J349" s="36">
        <f>SUBTOTAL(9,G349:I349)</f>
        <v>0</v>
      </c>
      <c r="K349" s="83">
        <f>_xlfn.IFERROR(J349/$J$19*100,"0.00")</f>
        <v>0</v>
      </c>
    </row>
    <row r="350" spans="1:11" ht="12.75">
      <c r="A350" s="111">
        <v>2</v>
      </c>
      <c r="B350" s="112">
        <v>4</v>
      </c>
      <c r="C350" s="112">
        <v>1</v>
      </c>
      <c r="D350" s="112">
        <v>4</v>
      </c>
      <c r="E350" s="112" t="s">
        <v>269</v>
      </c>
      <c r="F350" s="113" t="s">
        <v>344</v>
      </c>
      <c r="G350" s="47"/>
      <c r="H350" s="47"/>
      <c r="I350" s="47"/>
      <c r="J350" s="36">
        <f>SUBTOTAL(9,G350:I350)</f>
        <v>0</v>
      </c>
      <c r="K350" s="83">
        <f>_xlfn.IFERROR(J350/$J$19*100,"0.00")</f>
        <v>0</v>
      </c>
    </row>
    <row r="351" spans="1:11" ht="12.75">
      <c r="A351" s="118">
        <v>2</v>
      </c>
      <c r="B351" s="110">
        <v>4</v>
      </c>
      <c r="C351" s="110">
        <v>1</v>
      </c>
      <c r="D351" s="110">
        <v>5</v>
      </c>
      <c r="E351" s="110"/>
      <c r="F351" s="114" t="s">
        <v>345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93">
        <f>+K352</f>
        <v>0</v>
      </c>
    </row>
    <row r="352" spans="1:11" ht="12.75">
      <c r="A352" s="111">
        <v>2</v>
      </c>
      <c r="B352" s="112">
        <v>4</v>
      </c>
      <c r="C352" s="112">
        <v>1</v>
      </c>
      <c r="D352" s="112">
        <v>5</v>
      </c>
      <c r="E352" s="112" t="s">
        <v>268</v>
      </c>
      <c r="F352" s="113" t="s">
        <v>345</v>
      </c>
      <c r="G352" s="47"/>
      <c r="H352" s="47"/>
      <c r="I352" s="47"/>
      <c r="J352" s="36">
        <f>SUBTOTAL(9,G352:I352)</f>
        <v>0</v>
      </c>
      <c r="K352" s="83">
        <f>_xlfn.IFERROR(J352/$J$19*100,"0.00")</f>
        <v>0</v>
      </c>
    </row>
    <row r="353" spans="1:11" ht="12.75">
      <c r="A353" s="109">
        <v>2</v>
      </c>
      <c r="B353" s="110">
        <v>4</v>
      </c>
      <c r="C353" s="110">
        <v>1</v>
      </c>
      <c r="D353" s="110">
        <v>6</v>
      </c>
      <c r="E353" s="112"/>
      <c r="F353" s="114" t="s">
        <v>346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94">
        <f>+K354</f>
        <v>0</v>
      </c>
    </row>
    <row r="354" spans="1:11" ht="12.75">
      <c r="A354" s="111">
        <v>2</v>
      </c>
      <c r="B354" s="112">
        <v>4</v>
      </c>
      <c r="C354" s="112">
        <v>1</v>
      </c>
      <c r="D354" s="112">
        <v>6</v>
      </c>
      <c r="E354" s="112" t="s">
        <v>268</v>
      </c>
      <c r="F354" s="113" t="s">
        <v>347</v>
      </c>
      <c r="G354" s="47"/>
      <c r="H354" s="47"/>
      <c r="I354" s="47"/>
      <c r="J354" s="36">
        <f>SUBTOTAL(9,G354:I354)</f>
        <v>0</v>
      </c>
      <c r="K354" s="83">
        <f>_xlfn.IFERROR(J354/$J$19*100,"0.00")</f>
        <v>0</v>
      </c>
    </row>
    <row r="355" spans="1:11" ht="12.75">
      <c r="A355" s="106">
        <v>2</v>
      </c>
      <c r="B355" s="107">
        <v>4</v>
      </c>
      <c r="C355" s="107">
        <v>2</v>
      </c>
      <c r="D355" s="107"/>
      <c r="E355" s="107"/>
      <c r="F355" s="108" t="s">
        <v>348</v>
      </c>
      <c r="G355" s="63">
        <f>+G356+G358+G362</f>
        <v>0</v>
      </c>
      <c r="H355" s="63">
        <f>+H356+H358+H362</f>
        <v>0</v>
      </c>
      <c r="I355" s="63">
        <f>+I356+I358+I362</f>
        <v>0</v>
      </c>
      <c r="J355" s="63">
        <f>+J356+J358+J362</f>
        <v>0</v>
      </c>
      <c r="K355" s="92">
        <f>+K356+K358+K362</f>
        <v>0</v>
      </c>
    </row>
    <row r="356" spans="1:11" ht="12.75">
      <c r="A356" s="109">
        <v>2</v>
      </c>
      <c r="B356" s="110">
        <v>4</v>
      </c>
      <c r="C356" s="110">
        <v>2</v>
      </c>
      <c r="D356" s="110">
        <v>1</v>
      </c>
      <c r="E356" s="112"/>
      <c r="F356" s="109" t="s">
        <v>349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94">
        <f>+K357</f>
        <v>0</v>
      </c>
    </row>
    <row r="357" spans="1:11" ht="12.75">
      <c r="A357" s="119">
        <v>2</v>
      </c>
      <c r="B357" s="112">
        <v>4</v>
      </c>
      <c r="C357" s="112">
        <v>2</v>
      </c>
      <c r="D357" s="112">
        <v>1</v>
      </c>
      <c r="E357" s="112" t="s">
        <v>268</v>
      </c>
      <c r="F357" s="113" t="s">
        <v>350</v>
      </c>
      <c r="G357" s="47"/>
      <c r="H357" s="47"/>
      <c r="I357" s="47"/>
      <c r="J357" s="36">
        <f>SUBTOTAL(9,G357:I357)</f>
        <v>0</v>
      </c>
      <c r="K357" s="83">
        <f>_xlfn.IFERROR(J357/$J$19*100,"0.00")</f>
        <v>0</v>
      </c>
    </row>
    <row r="358" spans="1:11" ht="22.5">
      <c r="A358" s="109">
        <v>2</v>
      </c>
      <c r="B358" s="110">
        <v>4</v>
      </c>
      <c r="C358" s="110">
        <v>2</v>
      </c>
      <c r="D358" s="110">
        <v>2</v>
      </c>
      <c r="E358" s="112"/>
      <c r="F358" s="114" t="s">
        <v>351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93">
        <f>+K359+K360+K361</f>
        <v>0</v>
      </c>
    </row>
    <row r="359" spans="1:11" ht="22.5">
      <c r="A359" s="119">
        <v>2</v>
      </c>
      <c r="B359" s="112">
        <v>4</v>
      </c>
      <c r="C359" s="112">
        <v>2</v>
      </c>
      <c r="D359" s="112">
        <v>2</v>
      </c>
      <c r="E359" s="112" t="s">
        <v>268</v>
      </c>
      <c r="F359" s="113" t="s">
        <v>352</v>
      </c>
      <c r="G359" s="47"/>
      <c r="H359" s="47"/>
      <c r="I359" s="47"/>
      <c r="J359" s="36">
        <f>SUBTOTAL(9,G359:I359)</f>
        <v>0</v>
      </c>
      <c r="K359" s="83">
        <f>_xlfn.IFERROR(J359/$J$19*100,"0.00")</f>
        <v>0</v>
      </c>
    </row>
    <row r="360" spans="1:11" ht="22.5">
      <c r="A360" s="119">
        <v>2</v>
      </c>
      <c r="B360" s="112">
        <v>4</v>
      </c>
      <c r="C360" s="112">
        <v>2</v>
      </c>
      <c r="D360" s="112">
        <v>2</v>
      </c>
      <c r="E360" s="112" t="s">
        <v>269</v>
      </c>
      <c r="F360" s="113" t="s">
        <v>353</v>
      </c>
      <c r="G360" s="47"/>
      <c r="H360" s="47"/>
      <c r="I360" s="47"/>
      <c r="J360" s="36">
        <f>SUBTOTAL(9,G360:I360)</f>
        <v>0</v>
      </c>
      <c r="K360" s="83">
        <f>_xlfn.IFERROR(J360/$J$19*100,"0.00")</f>
        <v>0</v>
      </c>
    </row>
    <row r="361" spans="1:11" ht="22.5">
      <c r="A361" s="119">
        <v>2</v>
      </c>
      <c r="B361" s="112">
        <v>4</v>
      </c>
      <c r="C361" s="112">
        <v>2</v>
      </c>
      <c r="D361" s="112">
        <v>2</v>
      </c>
      <c r="E361" s="112" t="s">
        <v>270</v>
      </c>
      <c r="F361" s="113" t="s">
        <v>354</v>
      </c>
      <c r="G361" s="47"/>
      <c r="H361" s="47"/>
      <c r="I361" s="47"/>
      <c r="J361" s="36">
        <f>SUBTOTAL(9,G361:I361)</f>
        <v>0</v>
      </c>
      <c r="K361" s="83">
        <f>_xlfn.IFERROR(J361/$J$19*100,"0.00")</f>
        <v>0</v>
      </c>
    </row>
    <row r="362" spans="1:11" ht="12.75">
      <c r="A362" s="109">
        <v>2</v>
      </c>
      <c r="B362" s="110">
        <v>4</v>
      </c>
      <c r="C362" s="110">
        <v>2</v>
      </c>
      <c r="D362" s="110">
        <v>3</v>
      </c>
      <c r="E362" s="110"/>
      <c r="F362" s="114" t="s">
        <v>355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5">
        <f>K363+K364+K365</f>
        <v>0</v>
      </c>
    </row>
    <row r="363" spans="1:11" ht="22.5">
      <c r="A363" s="119">
        <v>2</v>
      </c>
      <c r="B363" s="112">
        <v>4</v>
      </c>
      <c r="C363" s="112">
        <v>2</v>
      </c>
      <c r="D363" s="112">
        <v>3</v>
      </c>
      <c r="E363" s="112" t="s">
        <v>268</v>
      </c>
      <c r="F363" s="113" t="s">
        <v>356</v>
      </c>
      <c r="G363" s="36"/>
      <c r="H363" s="36"/>
      <c r="I363" s="36"/>
      <c r="J363" s="36">
        <f>SUBTOTAL(9,G363:I363)</f>
        <v>0</v>
      </c>
      <c r="K363" s="83">
        <f>_xlfn.IFERROR(J363/$J$19*100,"0.00")</f>
        <v>0</v>
      </c>
    </row>
    <row r="364" spans="1:11" ht="12.75">
      <c r="A364" s="119">
        <v>2</v>
      </c>
      <c r="B364" s="112">
        <v>4</v>
      </c>
      <c r="C364" s="112">
        <v>2</v>
      </c>
      <c r="D364" s="112">
        <v>3</v>
      </c>
      <c r="E364" s="112" t="s">
        <v>269</v>
      </c>
      <c r="F364" s="113" t="s">
        <v>357</v>
      </c>
      <c r="G364" s="36"/>
      <c r="H364" s="36"/>
      <c r="I364" s="36"/>
      <c r="J364" s="36">
        <f>SUBTOTAL(9,G364:I364)</f>
        <v>0</v>
      </c>
      <c r="K364" s="83">
        <f>_xlfn.IFERROR(J364/$J$19*100,"0.00")</f>
        <v>0</v>
      </c>
    </row>
    <row r="365" spans="1:11" ht="22.5">
      <c r="A365" s="119">
        <v>2</v>
      </c>
      <c r="B365" s="112">
        <v>4</v>
      </c>
      <c r="C365" s="112">
        <v>2</v>
      </c>
      <c r="D365" s="112">
        <v>3</v>
      </c>
      <c r="E365" s="112" t="s">
        <v>270</v>
      </c>
      <c r="F365" s="113" t="s">
        <v>358</v>
      </c>
      <c r="G365" s="36"/>
      <c r="H365" s="36"/>
      <c r="I365" s="36"/>
      <c r="J365" s="36">
        <f>SUBTOTAL(9,G365:I365)</f>
        <v>0</v>
      </c>
      <c r="K365" s="83">
        <f>_xlfn.IFERROR(J365/$J$19*100,"0.00")</f>
        <v>0</v>
      </c>
    </row>
    <row r="366" spans="1:11" ht="12.75">
      <c r="A366" s="106">
        <v>2</v>
      </c>
      <c r="B366" s="107">
        <v>4</v>
      </c>
      <c r="C366" s="107">
        <v>4</v>
      </c>
      <c r="D366" s="107"/>
      <c r="E366" s="107"/>
      <c r="F366" s="108" t="s">
        <v>359</v>
      </c>
      <c r="G366" s="63">
        <f>+G367</f>
        <v>0</v>
      </c>
      <c r="H366" s="63">
        <f>+H367</f>
        <v>0</v>
      </c>
      <c r="I366" s="63">
        <f>+I367</f>
        <v>0</v>
      </c>
      <c r="J366" s="63">
        <f>+J367</f>
        <v>0</v>
      </c>
      <c r="K366" s="92">
        <f>+K367</f>
        <v>0</v>
      </c>
    </row>
    <row r="367" spans="1:11" ht="12.75">
      <c r="A367" s="109">
        <v>2</v>
      </c>
      <c r="B367" s="110">
        <v>4</v>
      </c>
      <c r="C367" s="110">
        <v>4</v>
      </c>
      <c r="D367" s="110">
        <v>1</v>
      </c>
      <c r="E367" s="110"/>
      <c r="F367" s="114" t="s">
        <v>360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5">
        <f>+K368+K369+K370</f>
        <v>0</v>
      </c>
    </row>
    <row r="368" spans="1:11" ht="22.5">
      <c r="A368" s="119">
        <v>2</v>
      </c>
      <c r="B368" s="112">
        <v>4</v>
      </c>
      <c r="C368" s="112">
        <v>4</v>
      </c>
      <c r="D368" s="112">
        <v>1</v>
      </c>
      <c r="E368" s="112" t="s">
        <v>268</v>
      </c>
      <c r="F368" s="113" t="s">
        <v>361</v>
      </c>
      <c r="G368" s="36"/>
      <c r="H368" s="36"/>
      <c r="I368" s="36"/>
      <c r="J368" s="36">
        <f>SUBTOTAL(9,G368:I368)</f>
        <v>0</v>
      </c>
      <c r="K368" s="83">
        <f>_xlfn.IFERROR(J368/$J$19*100,"0.00")</f>
        <v>0</v>
      </c>
    </row>
    <row r="369" spans="1:11" ht="22.5">
      <c r="A369" s="119">
        <v>2</v>
      </c>
      <c r="B369" s="112">
        <v>4</v>
      </c>
      <c r="C369" s="112">
        <v>4</v>
      </c>
      <c r="D369" s="112">
        <v>1</v>
      </c>
      <c r="E369" s="112" t="s">
        <v>269</v>
      </c>
      <c r="F369" s="113" t="s">
        <v>362</v>
      </c>
      <c r="G369" s="36"/>
      <c r="H369" s="36"/>
      <c r="I369" s="36"/>
      <c r="J369" s="36">
        <f>SUBTOTAL(9,G369:I369)</f>
        <v>0</v>
      </c>
      <c r="K369" s="83">
        <f>_xlfn.IFERROR(J369/$J$19*100,"0.00")</f>
        <v>0</v>
      </c>
    </row>
    <row r="370" spans="1:11" ht="22.5">
      <c r="A370" s="119">
        <v>2</v>
      </c>
      <c r="B370" s="112">
        <v>4</v>
      </c>
      <c r="C370" s="112">
        <v>4</v>
      </c>
      <c r="D370" s="112">
        <v>1</v>
      </c>
      <c r="E370" s="112" t="s">
        <v>270</v>
      </c>
      <c r="F370" s="113" t="s">
        <v>363</v>
      </c>
      <c r="G370" s="36"/>
      <c r="H370" s="36"/>
      <c r="I370" s="36"/>
      <c r="J370" s="36">
        <f>SUBTOTAL(9,G370:I370)</f>
        <v>0</v>
      </c>
      <c r="K370" s="83">
        <f>_xlfn.IFERROR(J370/$J$19*100,"0.00")</f>
        <v>0</v>
      </c>
    </row>
    <row r="371" spans="1:11" ht="12.75">
      <c r="A371" s="106">
        <v>2</v>
      </c>
      <c r="B371" s="107">
        <v>4</v>
      </c>
      <c r="C371" s="107">
        <v>6</v>
      </c>
      <c r="D371" s="107"/>
      <c r="E371" s="107"/>
      <c r="F371" s="108" t="s">
        <v>364</v>
      </c>
      <c r="G371" s="63">
        <f>+G372+G374+G376+G378</f>
        <v>0</v>
      </c>
      <c r="H371" s="63">
        <f>+H372+H374+H376+H378</f>
        <v>0</v>
      </c>
      <c r="I371" s="63">
        <f>+I372+I374+I376+I378</f>
        <v>0</v>
      </c>
      <c r="J371" s="63">
        <f>+J372+J374+J376+J378</f>
        <v>0</v>
      </c>
      <c r="K371" s="92">
        <f>+K372+K374+K376+K378</f>
        <v>0</v>
      </c>
    </row>
    <row r="372" spans="1:11" ht="12.75">
      <c r="A372" s="118">
        <v>2</v>
      </c>
      <c r="B372" s="110">
        <v>4</v>
      </c>
      <c r="C372" s="110">
        <v>6</v>
      </c>
      <c r="D372" s="110">
        <v>1</v>
      </c>
      <c r="E372" s="110"/>
      <c r="F372" s="114" t="s">
        <v>365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94">
        <f>+K373</f>
        <v>0</v>
      </c>
    </row>
    <row r="373" spans="1:11" ht="12.75">
      <c r="A373" s="111">
        <v>2</v>
      </c>
      <c r="B373" s="112">
        <v>4</v>
      </c>
      <c r="C373" s="112">
        <v>6</v>
      </c>
      <c r="D373" s="112">
        <v>1</v>
      </c>
      <c r="E373" s="112" t="s">
        <v>268</v>
      </c>
      <c r="F373" s="113" t="s">
        <v>365</v>
      </c>
      <c r="G373" s="47"/>
      <c r="H373" s="47"/>
      <c r="I373" s="47"/>
      <c r="J373" s="36">
        <f>SUBTOTAL(9,G373:I373)</f>
        <v>0</v>
      </c>
      <c r="K373" s="83">
        <f>_xlfn.IFERROR(J373/$J$19*100,"0.00")</f>
        <v>0</v>
      </c>
    </row>
    <row r="374" spans="1:11" ht="12.75">
      <c r="A374" s="118">
        <v>2</v>
      </c>
      <c r="B374" s="110">
        <v>4</v>
      </c>
      <c r="C374" s="110">
        <v>6</v>
      </c>
      <c r="D374" s="110">
        <v>2</v>
      </c>
      <c r="E374" s="110"/>
      <c r="F374" s="114" t="s">
        <v>366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93">
        <f>+K375</f>
        <v>0</v>
      </c>
    </row>
    <row r="375" spans="1:11" ht="12.75">
      <c r="A375" s="111">
        <v>2</v>
      </c>
      <c r="B375" s="112">
        <v>4</v>
      </c>
      <c r="C375" s="112">
        <v>6</v>
      </c>
      <c r="D375" s="112">
        <v>2</v>
      </c>
      <c r="E375" s="112" t="s">
        <v>268</v>
      </c>
      <c r="F375" s="113" t="s">
        <v>366</v>
      </c>
      <c r="G375" s="47"/>
      <c r="H375" s="47"/>
      <c r="I375" s="47"/>
      <c r="J375" s="36">
        <f>SUBTOTAL(9,G375:I375)</f>
        <v>0</v>
      </c>
      <c r="K375" s="83">
        <f>_xlfn.IFERROR(J375/$J$19*100,"0.00")</f>
        <v>0</v>
      </c>
    </row>
    <row r="376" spans="1:11" ht="12.75">
      <c r="A376" s="118">
        <v>2</v>
      </c>
      <c r="B376" s="110">
        <v>4</v>
      </c>
      <c r="C376" s="110">
        <v>6</v>
      </c>
      <c r="D376" s="110">
        <v>3</v>
      </c>
      <c r="E376" s="112"/>
      <c r="F376" s="114" t="s">
        <v>367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93">
        <f>+K377</f>
        <v>0</v>
      </c>
    </row>
    <row r="377" spans="1:11" ht="12.75">
      <c r="A377" s="111">
        <v>2</v>
      </c>
      <c r="B377" s="112">
        <v>4</v>
      </c>
      <c r="C377" s="112">
        <v>6</v>
      </c>
      <c r="D377" s="112">
        <v>3</v>
      </c>
      <c r="E377" s="112" t="s">
        <v>268</v>
      </c>
      <c r="F377" s="113" t="s">
        <v>367</v>
      </c>
      <c r="G377" s="47"/>
      <c r="H377" s="47"/>
      <c r="I377" s="47"/>
      <c r="J377" s="36">
        <f>SUBTOTAL(9,G377:I377)</f>
        <v>0</v>
      </c>
      <c r="K377" s="83">
        <f>_xlfn.IFERROR(J377/$J$19*100,"0.00")</f>
        <v>0</v>
      </c>
    </row>
    <row r="378" spans="1:11" ht="12.75">
      <c r="A378" s="118">
        <v>2</v>
      </c>
      <c r="B378" s="110">
        <v>4</v>
      </c>
      <c r="C378" s="110">
        <v>6</v>
      </c>
      <c r="D378" s="110">
        <v>4</v>
      </c>
      <c r="E378" s="110"/>
      <c r="F378" s="114" t="s">
        <v>368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93">
        <f>+K379</f>
        <v>0</v>
      </c>
    </row>
    <row r="379" spans="1:11" ht="12.75">
      <c r="A379" s="111">
        <v>2</v>
      </c>
      <c r="B379" s="112">
        <v>4</v>
      </c>
      <c r="C379" s="112">
        <v>6</v>
      </c>
      <c r="D379" s="112">
        <v>4</v>
      </c>
      <c r="E379" s="112" t="s">
        <v>268</v>
      </c>
      <c r="F379" s="113" t="s">
        <v>368</v>
      </c>
      <c r="G379" s="47"/>
      <c r="H379" s="47"/>
      <c r="I379" s="47"/>
      <c r="J379" s="36">
        <f>SUBTOTAL(9,G379:I379)</f>
        <v>0</v>
      </c>
      <c r="K379" s="83">
        <f>_xlfn.IFERROR(J379/$J$19*100,"0.00")</f>
        <v>0</v>
      </c>
    </row>
    <row r="380" spans="1:11" ht="12.75">
      <c r="A380" s="106">
        <v>2</v>
      </c>
      <c r="B380" s="107">
        <v>4</v>
      </c>
      <c r="C380" s="107">
        <v>7</v>
      </c>
      <c r="D380" s="107"/>
      <c r="E380" s="107"/>
      <c r="F380" s="108" t="s">
        <v>369</v>
      </c>
      <c r="G380" s="63">
        <f>+G381+G383+G385</f>
        <v>0</v>
      </c>
      <c r="H380" s="63">
        <f>+H381+H383+H385</f>
        <v>0</v>
      </c>
      <c r="I380" s="63">
        <f>+I381+I383+I385</f>
        <v>0</v>
      </c>
      <c r="J380" s="63">
        <f>+J381+J383+J385</f>
        <v>0</v>
      </c>
      <c r="K380" s="92">
        <f>+K381+K383+K385</f>
        <v>0</v>
      </c>
    </row>
    <row r="381" spans="1:11" ht="22.5">
      <c r="A381" s="109">
        <v>2</v>
      </c>
      <c r="B381" s="110">
        <v>4</v>
      </c>
      <c r="C381" s="110">
        <v>7</v>
      </c>
      <c r="D381" s="110">
        <v>1</v>
      </c>
      <c r="E381" s="110"/>
      <c r="F381" s="114" t="s">
        <v>370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94">
        <f>+K382</f>
        <v>0</v>
      </c>
    </row>
    <row r="382" spans="1:11" ht="12.75">
      <c r="A382" s="111">
        <v>2</v>
      </c>
      <c r="B382" s="112">
        <v>4</v>
      </c>
      <c r="C382" s="112">
        <v>7</v>
      </c>
      <c r="D382" s="112">
        <v>1</v>
      </c>
      <c r="E382" s="112" t="s">
        <v>268</v>
      </c>
      <c r="F382" s="113" t="s">
        <v>371</v>
      </c>
      <c r="G382" s="47"/>
      <c r="H382" s="47"/>
      <c r="I382" s="47"/>
      <c r="J382" s="36">
        <f>SUBTOTAL(9,G382:I382)</f>
        <v>0</v>
      </c>
      <c r="K382" s="83">
        <f>_xlfn.IFERROR(J382/$J$19*100,"0.00")</f>
        <v>0</v>
      </c>
    </row>
    <row r="383" spans="1:11" ht="12.75">
      <c r="A383" s="118">
        <v>2</v>
      </c>
      <c r="B383" s="110">
        <v>4</v>
      </c>
      <c r="C383" s="110">
        <v>7</v>
      </c>
      <c r="D383" s="110">
        <v>2</v>
      </c>
      <c r="E383" s="110"/>
      <c r="F383" s="114" t="s">
        <v>372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93">
        <f>+K384</f>
        <v>0</v>
      </c>
    </row>
    <row r="384" spans="1:11" ht="12.75">
      <c r="A384" s="111">
        <v>2</v>
      </c>
      <c r="B384" s="112">
        <v>4</v>
      </c>
      <c r="C384" s="112">
        <v>7</v>
      </c>
      <c r="D384" s="112">
        <v>2</v>
      </c>
      <c r="E384" s="112" t="s">
        <v>268</v>
      </c>
      <c r="F384" s="113" t="s">
        <v>373</v>
      </c>
      <c r="G384" s="47"/>
      <c r="H384" s="47"/>
      <c r="I384" s="47"/>
      <c r="J384" s="36">
        <f>SUBTOTAL(9,G384:I384)</f>
        <v>0</v>
      </c>
      <c r="K384" s="83">
        <f>_xlfn.IFERROR(J384/$J$19*100,"0.00")</f>
        <v>0</v>
      </c>
    </row>
    <row r="385" spans="1:11" ht="12.75">
      <c r="A385" s="118">
        <v>2</v>
      </c>
      <c r="B385" s="110">
        <v>4</v>
      </c>
      <c r="C385" s="110">
        <v>7</v>
      </c>
      <c r="D385" s="110">
        <v>3</v>
      </c>
      <c r="E385" s="110"/>
      <c r="F385" s="114" t="s">
        <v>374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93">
        <f>+K386</f>
        <v>0</v>
      </c>
    </row>
    <row r="386" spans="1:11" ht="12.75">
      <c r="A386" s="111">
        <v>2</v>
      </c>
      <c r="B386" s="112">
        <v>4</v>
      </c>
      <c r="C386" s="112">
        <v>7</v>
      </c>
      <c r="D386" s="112">
        <v>3</v>
      </c>
      <c r="E386" s="112" t="s">
        <v>268</v>
      </c>
      <c r="F386" s="113" t="s">
        <v>374</v>
      </c>
      <c r="G386" s="47"/>
      <c r="H386" s="47"/>
      <c r="I386" s="47"/>
      <c r="J386" s="36">
        <f>SUBTOTAL(9,G386:I386)</f>
        <v>0</v>
      </c>
      <c r="K386" s="83">
        <f>_xlfn.IFERROR(J386/$J$19*100,"0.00")</f>
        <v>0</v>
      </c>
    </row>
    <row r="387" spans="1:11" ht="12.75">
      <c r="A387" s="106">
        <v>2</v>
      </c>
      <c r="B387" s="107">
        <v>4</v>
      </c>
      <c r="C387" s="107">
        <v>9</v>
      </c>
      <c r="D387" s="107"/>
      <c r="E387" s="107"/>
      <c r="F387" s="108" t="s">
        <v>375</v>
      </c>
      <c r="G387" s="63">
        <f>+G388+G390+G392+G394</f>
        <v>0</v>
      </c>
      <c r="H387" s="63">
        <f>+H388+H390+H392+H394</f>
        <v>0</v>
      </c>
      <c r="I387" s="63">
        <f>+I388+I390+I392+I394</f>
        <v>0</v>
      </c>
      <c r="J387" s="63">
        <f>+J388+J390+J392+J394</f>
        <v>0</v>
      </c>
      <c r="K387" s="92">
        <f>+K388+K390+K392+K394</f>
        <v>0</v>
      </c>
    </row>
    <row r="388" spans="1:11" ht="12.75">
      <c r="A388" s="118">
        <v>2</v>
      </c>
      <c r="B388" s="110">
        <v>4</v>
      </c>
      <c r="C388" s="110">
        <v>9</v>
      </c>
      <c r="D388" s="110">
        <v>1</v>
      </c>
      <c r="E388" s="110"/>
      <c r="F388" s="114" t="s">
        <v>375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94">
        <f>+K389</f>
        <v>0</v>
      </c>
    </row>
    <row r="389" spans="1:11" ht="12.75">
      <c r="A389" s="111">
        <v>2</v>
      </c>
      <c r="B389" s="112">
        <v>4</v>
      </c>
      <c r="C389" s="112">
        <v>9</v>
      </c>
      <c r="D389" s="112">
        <v>1</v>
      </c>
      <c r="E389" s="112" t="s">
        <v>268</v>
      </c>
      <c r="F389" s="113" t="s">
        <v>375</v>
      </c>
      <c r="G389" s="47"/>
      <c r="H389" s="47"/>
      <c r="I389" s="47"/>
      <c r="J389" s="36">
        <f>SUBTOTAL(9,G389:I389)</f>
        <v>0</v>
      </c>
      <c r="K389" s="83">
        <f>_xlfn.IFERROR(J389/$J$19*100,"0.00")</f>
        <v>0</v>
      </c>
    </row>
    <row r="390" spans="1:11" ht="12.75">
      <c r="A390" s="118">
        <v>2</v>
      </c>
      <c r="B390" s="110">
        <v>4</v>
      </c>
      <c r="C390" s="110">
        <v>9</v>
      </c>
      <c r="D390" s="110">
        <v>2</v>
      </c>
      <c r="E390" s="110"/>
      <c r="F390" s="114" t="s">
        <v>376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94">
        <f>+K391</f>
        <v>0</v>
      </c>
    </row>
    <row r="391" spans="1:11" ht="12.75">
      <c r="A391" s="111">
        <v>2</v>
      </c>
      <c r="B391" s="112">
        <v>4</v>
      </c>
      <c r="C391" s="112">
        <v>9</v>
      </c>
      <c r="D391" s="112">
        <v>2</v>
      </c>
      <c r="E391" s="112" t="s">
        <v>268</v>
      </c>
      <c r="F391" s="113" t="s">
        <v>376</v>
      </c>
      <c r="G391" s="47"/>
      <c r="H391" s="47"/>
      <c r="I391" s="47"/>
      <c r="J391" s="36">
        <f>SUBTOTAL(9,G391:I391)</f>
        <v>0</v>
      </c>
      <c r="K391" s="83">
        <f>_xlfn.IFERROR(J391/$J$19*100,"0.00")</f>
        <v>0</v>
      </c>
    </row>
    <row r="392" spans="1:11" ht="12.75">
      <c r="A392" s="118">
        <v>2</v>
      </c>
      <c r="B392" s="110">
        <v>4</v>
      </c>
      <c r="C392" s="110">
        <v>9</v>
      </c>
      <c r="D392" s="110">
        <v>3</v>
      </c>
      <c r="E392" s="110"/>
      <c r="F392" s="114" t="s">
        <v>377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94">
        <f>+K393</f>
        <v>0</v>
      </c>
    </row>
    <row r="393" spans="1:11" ht="12.75">
      <c r="A393" s="111">
        <v>2</v>
      </c>
      <c r="B393" s="112">
        <v>4</v>
      </c>
      <c r="C393" s="112">
        <v>9</v>
      </c>
      <c r="D393" s="112">
        <v>3</v>
      </c>
      <c r="E393" s="112" t="s">
        <v>268</v>
      </c>
      <c r="F393" s="113" t="s">
        <v>377</v>
      </c>
      <c r="G393" s="47"/>
      <c r="H393" s="47"/>
      <c r="I393" s="47"/>
      <c r="J393" s="36">
        <f>SUBTOTAL(9,G393:I393)</f>
        <v>0</v>
      </c>
      <c r="K393" s="83">
        <f>_xlfn.IFERROR(J393/$J$19*100,"0.00")</f>
        <v>0</v>
      </c>
    </row>
    <row r="394" spans="1:11" ht="12.75">
      <c r="A394" s="118">
        <v>2</v>
      </c>
      <c r="B394" s="110">
        <v>4</v>
      </c>
      <c r="C394" s="110">
        <v>9</v>
      </c>
      <c r="D394" s="110">
        <v>4</v>
      </c>
      <c r="E394" s="110"/>
      <c r="F394" s="114" t="s">
        <v>378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94">
        <f>+K395</f>
        <v>0</v>
      </c>
    </row>
    <row r="395" spans="1:11" ht="12.75">
      <c r="A395" s="119">
        <v>2</v>
      </c>
      <c r="B395" s="112">
        <v>4</v>
      </c>
      <c r="C395" s="112">
        <v>9</v>
      </c>
      <c r="D395" s="112">
        <v>4</v>
      </c>
      <c r="E395" s="112" t="s">
        <v>268</v>
      </c>
      <c r="F395" s="113" t="s">
        <v>378</v>
      </c>
      <c r="G395" s="47"/>
      <c r="H395" s="47"/>
      <c r="I395" s="47"/>
      <c r="J395" s="36">
        <f>SUBTOTAL(9,G395:I395)</f>
        <v>0</v>
      </c>
      <c r="K395" s="83">
        <f>_xlfn.IFERROR(J395/$J$19*100,"0.00")</f>
        <v>0</v>
      </c>
    </row>
    <row r="396" spans="1:11" ht="12.75">
      <c r="A396" s="102">
        <v>2</v>
      </c>
      <c r="B396" s="103">
        <v>5</v>
      </c>
      <c r="C396" s="104"/>
      <c r="D396" s="104"/>
      <c r="E396" s="104"/>
      <c r="F396" s="105" t="s">
        <v>379</v>
      </c>
      <c r="G396" s="70">
        <f>+G397+G399+G401</f>
        <v>0</v>
      </c>
      <c r="H396" s="70">
        <f>+H397+H399+H401</f>
        <v>0</v>
      </c>
      <c r="I396" s="70">
        <f>+I397+I399+I401</f>
        <v>0</v>
      </c>
      <c r="J396" s="70">
        <f>+J397+J399+J401</f>
        <v>0</v>
      </c>
      <c r="K396" s="91">
        <f>+K397+K399+K401</f>
        <v>0</v>
      </c>
    </row>
    <row r="397" spans="1:11" ht="12.75">
      <c r="A397" s="106">
        <v>2</v>
      </c>
      <c r="B397" s="107">
        <v>5</v>
      </c>
      <c r="C397" s="107">
        <v>1</v>
      </c>
      <c r="D397" s="107"/>
      <c r="E397" s="107"/>
      <c r="F397" s="108" t="s">
        <v>380</v>
      </c>
      <c r="G397" s="63">
        <f>+G398</f>
        <v>0</v>
      </c>
      <c r="H397" s="63">
        <f>+H398</f>
        <v>0</v>
      </c>
      <c r="I397" s="63">
        <f>+I398</f>
        <v>0</v>
      </c>
      <c r="J397" s="63">
        <f>+J398</f>
        <v>0</v>
      </c>
      <c r="K397" s="92">
        <f>+K398</f>
        <v>0</v>
      </c>
    </row>
    <row r="398" spans="1:11" ht="12.75">
      <c r="A398" s="115">
        <v>2</v>
      </c>
      <c r="B398" s="116">
        <v>5</v>
      </c>
      <c r="C398" s="116">
        <v>1</v>
      </c>
      <c r="D398" s="116">
        <v>1</v>
      </c>
      <c r="E398" s="116" t="s">
        <v>268</v>
      </c>
      <c r="F398" s="117" t="s">
        <v>381</v>
      </c>
      <c r="G398" s="47"/>
      <c r="H398" s="47"/>
      <c r="I398" s="47"/>
      <c r="J398" s="36">
        <f>SUBTOTAL(9,G398:I398)</f>
        <v>0</v>
      </c>
      <c r="K398" s="83">
        <f>_xlfn.IFERROR(J398/$J$19*100,"0.00")</f>
        <v>0</v>
      </c>
    </row>
    <row r="399" spans="1:11" ht="12.75">
      <c r="A399" s="109">
        <v>2</v>
      </c>
      <c r="B399" s="110">
        <v>5</v>
      </c>
      <c r="C399" s="110">
        <v>1</v>
      </c>
      <c r="D399" s="110">
        <v>2</v>
      </c>
      <c r="E399" s="110"/>
      <c r="F399" s="114" t="s">
        <v>382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94">
        <f>+K400</f>
        <v>0</v>
      </c>
    </row>
    <row r="400" spans="1:11" ht="12.75">
      <c r="A400" s="119">
        <v>2</v>
      </c>
      <c r="B400" s="112">
        <v>5</v>
      </c>
      <c r="C400" s="112">
        <v>1</v>
      </c>
      <c r="D400" s="112">
        <v>2</v>
      </c>
      <c r="E400" s="112" t="s">
        <v>268</v>
      </c>
      <c r="F400" s="113" t="s">
        <v>382</v>
      </c>
      <c r="G400" s="47"/>
      <c r="H400" s="47"/>
      <c r="I400" s="47"/>
      <c r="J400" s="36">
        <f>SUBTOTAL(9,G400:I400)</f>
        <v>0</v>
      </c>
      <c r="K400" s="83">
        <f>_xlfn.IFERROR(J400/$J$19*100,"0.00")</f>
        <v>0</v>
      </c>
    </row>
    <row r="401" spans="1:11" ht="12.75">
      <c r="A401" s="109">
        <v>2</v>
      </c>
      <c r="B401" s="110">
        <v>5</v>
      </c>
      <c r="C401" s="110">
        <v>1</v>
      </c>
      <c r="D401" s="110">
        <v>3</v>
      </c>
      <c r="E401" s="110"/>
      <c r="F401" s="114" t="s">
        <v>383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93">
        <f>+K402</f>
        <v>0</v>
      </c>
    </row>
    <row r="402" spans="1:11" ht="12.75">
      <c r="A402" s="119">
        <v>2</v>
      </c>
      <c r="B402" s="112">
        <v>5</v>
      </c>
      <c r="C402" s="112">
        <v>1</v>
      </c>
      <c r="D402" s="112">
        <v>3</v>
      </c>
      <c r="E402" s="112" t="s">
        <v>268</v>
      </c>
      <c r="F402" s="113" t="s">
        <v>383</v>
      </c>
      <c r="G402" s="47"/>
      <c r="H402" s="47"/>
      <c r="I402" s="47"/>
      <c r="J402" s="36">
        <f>SUBTOTAL(9,G402:I402)</f>
        <v>0</v>
      </c>
      <c r="K402" s="83">
        <f>_xlfn.IFERROR(J402/$J$19*100,"0.00")</f>
        <v>0</v>
      </c>
    </row>
    <row r="403" spans="1:11" ht="12.75">
      <c r="A403" s="66">
        <v>2</v>
      </c>
      <c r="B403" s="67">
        <v>6</v>
      </c>
      <c r="C403" s="68"/>
      <c r="D403" s="68"/>
      <c r="E403" s="68"/>
      <c r="F403" s="69" t="s">
        <v>214</v>
      </c>
      <c r="G403" s="70">
        <f>+G404+G415+G424+G433+G440+G455+G460+G479</f>
        <v>0</v>
      </c>
      <c r="H403" s="70">
        <f>+H404+H415+H424+H433+H440+H455+H460+H479</f>
        <v>479730.2</v>
      </c>
      <c r="I403" s="70">
        <f>+I404+I415+I424+I433+I440+I455+I460+I479</f>
        <v>0</v>
      </c>
      <c r="J403" s="70">
        <f>+J404+J415+J424+J433+J440+J455+J460+J479</f>
        <v>479730.2</v>
      </c>
      <c r="K403" s="91">
        <f>+K404+K415+K424+K433+K440+K455+K460+K479</f>
        <v>1.234419539228007</v>
      </c>
    </row>
    <row r="404" spans="1:11" ht="12.75">
      <c r="A404" s="64">
        <v>2</v>
      </c>
      <c r="B404" s="62">
        <v>6</v>
      </c>
      <c r="C404" s="62">
        <v>1</v>
      </c>
      <c r="D404" s="62"/>
      <c r="E404" s="62"/>
      <c r="F404" s="65" t="s">
        <v>215</v>
      </c>
      <c r="G404" s="63">
        <f>+G405+G407+G409+G411+G413</f>
        <v>0</v>
      </c>
      <c r="H404" s="63">
        <f>+H405+H407+H409+H411+H413</f>
        <v>96569.8</v>
      </c>
      <c r="I404" s="63">
        <f>+I405+I407+I409+I411+I413</f>
        <v>0</v>
      </c>
      <c r="J404" s="63">
        <f>+J405+J407+J409+J411+J413</f>
        <v>96569.8</v>
      </c>
      <c r="K404" s="92">
        <f>+K405+K407+K409+K411+K413</f>
        <v>0.2484889381976386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0</v>
      </c>
      <c r="I405" s="52">
        <f>+I406</f>
        <v>0</v>
      </c>
      <c r="J405" s="52">
        <f>+J406</f>
        <v>0</v>
      </c>
      <c r="K405" s="94">
        <f>+K406</f>
        <v>0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/>
      <c r="I406" s="47"/>
      <c r="J406" s="36">
        <f>SUBTOTAL(9,G406:I406)</f>
        <v>0</v>
      </c>
      <c r="K406" s="83">
        <f>_xlfn.IFERROR(J406/$J$19*100,"0.00")</f>
        <v>0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384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94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384</v>
      </c>
      <c r="G408" s="47"/>
      <c r="H408" s="47"/>
      <c r="I408" s="47"/>
      <c r="J408" s="36">
        <f>SUBTOTAL(9,G408:I408)</f>
        <v>0</v>
      </c>
      <c r="K408" s="83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385</v>
      </c>
      <c r="G409" s="52">
        <f>+G410</f>
        <v>0</v>
      </c>
      <c r="H409" s="52">
        <f>+H410</f>
        <v>96569.8</v>
      </c>
      <c r="I409" s="52">
        <f>+I410</f>
        <v>0</v>
      </c>
      <c r="J409" s="52">
        <f>+J410</f>
        <v>96569.8</v>
      </c>
      <c r="K409" s="94">
        <f>+K410</f>
        <v>0.2484889381976386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385</v>
      </c>
      <c r="G410" s="47"/>
      <c r="H410" s="47">
        <v>96569.8</v>
      </c>
      <c r="I410" s="47"/>
      <c r="J410" s="36">
        <f>SUBTOTAL(9,G410:I410)</f>
        <v>96569.8</v>
      </c>
      <c r="K410" s="83">
        <f>_xlfn.IFERROR(J410/$J$19*100,"0.00")</f>
        <v>0.2484889381976386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386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94">
        <f>+K412</f>
        <v>0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386</v>
      </c>
      <c r="G412" s="47"/>
      <c r="H412" s="47"/>
      <c r="I412" s="47"/>
      <c r="J412" s="36">
        <f>SUBTOTAL(9,G412:I412)</f>
        <v>0</v>
      </c>
      <c r="K412" s="83">
        <f>_xlfn.IFERROR(J412/$J$19*100,"0.00")</f>
        <v>0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94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83">
        <f>_xlfn.IFERROR(J414/$J$19*100,"0.00")</f>
        <v>0</v>
      </c>
    </row>
    <row r="415" spans="1:11" ht="12.75">
      <c r="A415" s="64">
        <v>2</v>
      </c>
      <c r="B415" s="62">
        <v>6</v>
      </c>
      <c r="C415" s="62">
        <v>2</v>
      </c>
      <c r="D415" s="62"/>
      <c r="E415" s="62"/>
      <c r="F415" s="65" t="s">
        <v>218</v>
      </c>
      <c r="G415" s="63">
        <f>+G416+G418+G420+G422</f>
        <v>0</v>
      </c>
      <c r="H415" s="63">
        <f>+H416+H418+H420+H422</f>
        <v>0</v>
      </c>
      <c r="I415" s="63">
        <f>+I416+I418+I420+I422</f>
        <v>0</v>
      </c>
      <c r="J415" s="63">
        <f>+J416+J418+J420+J422</f>
        <v>0</v>
      </c>
      <c r="K415" s="92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387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94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387</v>
      </c>
      <c r="G417" s="47"/>
      <c r="H417" s="47"/>
      <c r="I417" s="47"/>
      <c r="J417" s="36">
        <f>SUBTOTAL(9,G417:I417)</f>
        <v>0</v>
      </c>
      <c r="K417" s="83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93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83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94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83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94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83">
        <f>_xlfn.IFERROR(J423/$J$19*100,"0.00")</f>
        <v>0</v>
      </c>
    </row>
    <row r="424" spans="1:11" ht="12.75">
      <c r="A424" s="64">
        <v>2</v>
      </c>
      <c r="B424" s="62">
        <v>6</v>
      </c>
      <c r="C424" s="62">
        <v>3</v>
      </c>
      <c r="D424" s="62"/>
      <c r="E424" s="62"/>
      <c r="F424" s="65" t="s">
        <v>222</v>
      </c>
      <c r="G424" s="63">
        <f>+G425+G427+G429+G431</f>
        <v>0</v>
      </c>
      <c r="H424" s="63">
        <f>+H425+H427+H429+H431</f>
        <v>0</v>
      </c>
      <c r="I424" s="63">
        <f>+I425+I427+I429+I431</f>
        <v>0</v>
      </c>
      <c r="J424" s="63">
        <f>+J425+J427+J429+J431</f>
        <v>0</v>
      </c>
      <c r="K424" s="92">
        <f>+K425+K427+K429+K431</f>
        <v>0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0</v>
      </c>
      <c r="I425" s="52">
        <f>+I426</f>
        <v>0</v>
      </c>
      <c r="J425" s="52">
        <f>+J426</f>
        <v>0</v>
      </c>
      <c r="K425" s="94">
        <f>+K426</f>
        <v>0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/>
      <c r="I426" s="47"/>
      <c r="J426" s="36">
        <f>SUBTOTAL(9,G426:I426)</f>
        <v>0</v>
      </c>
      <c r="K426" s="83">
        <f>_xlfn.IFERROR(J426/$J$19*100,"0.00")</f>
        <v>0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94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83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94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83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94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83">
        <f>_xlfn.IFERROR(J432/$J$19*100,"0.00")</f>
        <v>0</v>
      </c>
    </row>
    <row r="433" spans="1:11" ht="12.75">
      <c r="A433" s="64">
        <v>2</v>
      </c>
      <c r="B433" s="62">
        <v>6</v>
      </c>
      <c r="C433" s="62">
        <v>4</v>
      </c>
      <c r="D433" s="62"/>
      <c r="E433" s="62"/>
      <c r="F433" s="65" t="s">
        <v>227</v>
      </c>
      <c r="G433" s="63">
        <f>+G434+G436+G438</f>
        <v>0</v>
      </c>
      <c r="H433" s="63">
        <f>+H434+H436+H438</f>
        <v>0</v>
      </c>
      <c r="I433" s="63">
        <f>+I434+I436+I438</f>
        <v>0</v>
      </c>
      <c r="J433" s="63">
        <f>+J434+J436+J438</f>
        <v>0</v>
      </c>
      <c r="K433" s="92">
        <f>+K434+K436+K438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94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83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94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83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8</v>
      </c>
      <c r="E438" s="46"/>
      <c r="F438" s="42" t="s">
        <v>230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94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8</v>
      </c>
      <c r="E439" s="38" t="s">
        <v>268</v>
      </c>
      <c r="F439" s="41" t="s">
        <v>230</v>
      </c>
      <c r="G439" s="47"/>
      <c r="H439" s="47"/>
      <c r="I439" s="47"/>
      <c r="J439" s="36">
        <f>SUBTOTAL(9,G439:I439)</f>
        <v>0</v>
      </c>
      <c r="K439" s="83">
        <f>_xlfn.IFERROR(J439/$J$19*100,"0.00")</f>
        <v>0</v>
      </c>
    </row>
    <row r="440" spans="1:11" ht="12.75">
      <c r="A440" s="64">
        <v>2</v>
      </c>
      <c r="B440" s="62">
        <v>6</v>
      </c>
      <c r="C440" s="62">
        <v>5</v>
      </c>
      <c r="D440" s="62"/>
      <c r="E440" s="62"/>
      <c r="F440" s="65" t="s">
        <v>231</v>
      </c>
      <c r="G440" s="63">
        <f>+G441+G443+G445+G447+G449+G451+G453</f>
        <v>0</v>
      </c>
      <c r="H440" s="63">
        <f>+H441+H443+H445+H447+H449+H451+H453</f>
        <v>0</v>
      </c>
      <c r="I440" s="63">
        <f>+I441+I443+I445+I447+I449+I451+I453</f>
        <v>0</v>
      </c>
      <c r="J440" s="63">
        <f>+J441+J443+J445+J447+J449+J451+J453</f>
        <v>0</v>
      </c>
      <c r="K440" s="92">
        <f>+K441+K443+K445+K447+K449+K451+K453</f>
        <v>0</v>
      </c>
    </row>
    <row r="441" spans="1:11" ht="12.75">
      <c r="A441" s="45">
        <v>2</v>
      </c>
      <c r="B441" s="46">
        <v>6</v>
      </c>
      <c r="C441" s="46">
        <v>5</v>
      </c>
      <c r="D441" s="46">
        <v>2</v>
      </c>
      <c r="E441" s="46"/>
      <c r="F441" s="42" t="s">
        <v>232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94">
        <f>+K442</f>
        <v>0</v>
      </c>
    </row>
    <row r="442" spans="1:11" ht="12.75">
      <c r="A442" s="37">
        <v>2</v>
      </c>
      <c r="B442" s="38">
        <v>6</v>
      </c>
      <c r="C442" s="38">
        <v>5</v>
      </c>
      <c r="D442" s="38">
        <v>2</v>
      </c>
      <c r="E442" s="38" t="s">
        <v>268</v>
      </c>
      <c r="F442" s="41" t="s">
        <v>232</v>
      </c>
      <c r="G442" s="47"/>
      <c r="H442" s="47"/>
      <c r="I442" s="47"/>
      <c r="J442" s="36">
        <f>SUBTOTAL(9,G442:I442)</f>
        <v>0</v>
      </c>
      <c r="K442" s="83">
        <f>_xlfn.IFERROR(J442/$J$19*100,"0.00")</f>
        <v>0</v>
      </c>
    </row>
    <row r="443" spans="1:11" ht="12.75">
      <c r="A443" s="45">
        <v>2</v>
      </c>
      <c r="B443" s="46">
        <v>6</v>
      </c>
      <c r="C443" s="46">
        <v>5</v>
      </c>
      <c r="D443" s="46">
        <v>3</v>
      </c>
      <c r="E443" s="46"/>
      <c r="F443" s="42" t="s">
        <v>233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94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3</v>
      </c>
      <c r="E444" s="38" t="s">
        <v>268</v>
      </c>
      <c r="F444" s="41" t="s">
        <v>233</v>
      </c>
      <c r="G444" s="47"/>
      <c r="H444" s="47"/>
      <c r="I444" s="47"/>
      <c r="J444" s="36">
        <f>SUBTOTAL(9,G444:I444)</f>
        <v>0</v>
      </c>
      <c r="K444" s="83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4</v>
      </c>
      <c r="E445" s="46"/>
      <c r="F445" s="42" t="s">
        <v>234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94">
        <f>+K446</f>
        <v>0</v>
      </c>
    </row>
    <row r="446" spans="1:11" ht="12.75">
      <c r="A446" s="37">
        <v>2</v>
      </c>
      <c r="B446" s="38">
        <v>6</v>
      </c>
      <c r="C446" s="38">
        <v>5</v>
      </c>
      <c r="D446" s="38">
        <v>4</v>
      </c>
      <c r="E446" s="38" t="s">
        <v>268</v>
      </c>
      <c r="F446" s="41" t="s">
        <v>234</v>
      </c>
      <c r="G446" s="47"/>
      <c r="H446" s="47"/>
      <c r="I446" s="47"/>
      <c r="J446" s="36">
        <f>SUBTOTAL(9,G446:I446)</f>
        <v>0</v>
      </c>
      <c r="K446" s="83">
        <f>_xlfn.IFERROR(J446/$J$19*100,"0.00")</f>
        <v>0</v>
      </c>
    </row>
    <row r="447" spans="1:11" ht="12.75">
      <c r="A447" s="45">
        <v>2</v>
      </c>
      <c r="B447" s="46">
        <v>6</v>
      </c>
      <c r="C447" s="46">
        <v>5</v>
      </c>
      <c r="D447" s="46">
        <v>5</v>
      </c>
      <c r="E447" s="46"/>
      <c r="F447" s="42" t="s">
        <v>235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94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5</v>
      </c>
      <c r="E448" s="38" t="s">
        <v>268</v>
      </c>
      <c r="F448" s="41" t="s">
        <v>235</v>
      </c>
      <c r="G448" s="47"/>
      <c r="H448" s="47"/>
      <c r="I448" s="47"/>
      <c r="J448" s="36">
        <f>SUBTOTAL(9,G448:I448)</f>
        <v>0</v>
      </c>
      <c r="K448" s="83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6</v>
      </c>
      <c r="E449" s="46"/>
      <c r="F449" s="42" t="s">
        <v>236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94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6</v>
      </c>
      <c r="E450" s="38" t="s">
        <v>268</v>
      </c>
      <c r="F450" s="41" t="s">
        <v>236</v>
      </c>
      <c r="G450" s="47"/>
      <c r="H450" s="47"/>
      <c r="I450" s="47"/>
      <c r="J450" s="36">
        <f>SUBTOTAL(9,G450:I450)</f>
        <v>0</v>
      </c>
      <c r="K450" s="83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7</v>
      </c>
      <c r="E451" s="46"/>
      <c r="F451" s="42" t="s">
        <v>237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94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7</v>
      </c>
      <c r="E452" s="38" t="s">
        <v>268</v>
      </c>
      <c r="F452" s="41" t="s">
        <v>237</v>
      </c>
      <c r="G452" s="47"/>
      <c r="H452" s="47"/>
      <c r="I452" s="47"/>
      <c r="J452" s="36">
        <f>SUBTOTAL(9,G452:I452)</f>
        <v>0</v>
      </c>
      <c r="K452" s="83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8</v>
      </c>
      <c r="E453" s="46"/>
      <c r="F453" s="42" t="s">
        <v>238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94">
        <f>+K454</f>
        <v>0</v>
      </c>
    </row>
    <row r="454" spans="1:11" ht="12.75">
      <c r="A454" s="37">
        <v>2</v>
      </c>
      <c r="B454" s="38">
        <v>6</v>
      </c>
      <c r="C454" s="38">
        <v>5</v>
      </c>
      <c r="D454" s="38">
        <v>8</v>
      </c>
      <c r="E454" s="38" t="s">
        <v>268</v>
      </c>
      <c r="F454" s="41" t="s">
        <v>238</v>
      </c>
      <c r="G454" s="47"/>
      <c r="H454" s="47"/>
      <c r="I454" s="47"/>
      <c r="J454" s="36">
        <f>SUBTOTAL(9,G454:I454)</f>
        <v>0</v>
      </c>
      <c r="K454" s="83">
        <f>_xlfn.IFERROR(J454/$J$19*100,"0.00")</f>
        <v>0</v>
      </c>
    </row>
    <row r="455" spans="1:11" ht="12.75">
      <c r="A455" s="64">
        <v>2</v>
      </c>
      <c r="B455" s="62">
        <v>6</v>
      </c>
      <c r="C455" s="62">
        <v>6</v>
      </c>
      <c r="D455" s="62"/>
      <c r="E455" s="62"/>
      <c r="F455" s="65" t="s">
        <v>388</v>
      </c>
      <c r="G455" s="63">
        <f>+G456+G458</f>
        <v>0</v>
      </c>
      <c r="H455" s="63">
        <f>+H456+H458</f>
        <v>0</v>
      </c>
      <c r="I455" s="63">
        <f>+I456+I458</f>
        <v>0</v>
      </c>
      <c r="J455" s="63">
        <f>+J456+J458</f>
        <v>0</v>
      </c>
      <c r="K455" s="92">
        <f>+K456+K458</f>
        <v>0</v>
      </c>
    </row>
    <row r="456" spans="1:11" ht="12.75">
      <c r="A456" s="45">
        <v>2</v>
      </c>
      <c r="B456" s="46">
        <v>6</v>
      </c>
      <c r="C456" s="46">
        <v>6</v>
      </c>
      <c r="D456" s="46">
        <v>1</v>
      </c>
      <c r="E456" s="46"/>
      <c r="F456" s="56" t="s">
        <v>389</v>
      </c>
      <c r="G456" s="57">
        <f>+G457</f>
        <v>0</v>
      </c>
      <c r="H456" s="57">
        <f>+H457</f>
        <v>0</v>
      </c>
      <c r="I456" s="57">
        <f>+I457</f>
        <v>0</v>
      </c>
      <c r="J456" s="57">
        <f>+J457</f>
        <v>0</v>
      </c>
      <c r="K456" s="93">
        <f>+K457</f>
        <v>0</v>
      </c>
    </row>
    <row r="457" spans="1:11" ht="12.75">
      <c r="A457" s="37">
        <v>2</v>
      </c>
      <c r="B457" s="38">
        <v>6</v>
      </c>
      <c r="C457" s="38">
        <v>6</v>
      </c>
      <c r="D457" s="38">
        <v>1</v>
      </c>
      <c r="E457" s="38" t="s">
        <v>268</v>
      </c>
      <c r="F457" s="41" t="s">
        <v>389</v>
      </c>
      <c r="G457" s="47"/>
      <c r="H457" s="47"/>
      <c r="I457" s="47"/>
      <c r="J457" s="36">
        <f>SUBTOTAL(9,G457:I457)</f>
        <v>0</v>
      </c>
      <c r="K457" s="83">
        <f>_xlfn.IFERROR(J457/$J$19*100,"0.00")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2</v>
      </c>
      <c r="E458" s="46"/>
      <c r="F458" s="56" t="s">
        <v>390</v>
      </c>
      <c r="G458" s="52">
        <f>+G459</f>
        <v>0</v>
      </c>
      <c r="H458" s="52">
        <f>+H459</f>
        <v>0</v>
      </c>
      <c r="I458" s="52">
        <f>+I459</f>
        <v>0</v>
      </c>
      <c r="J458" s="52">
        <f>+J459</f>
        <v>0</v>
      </c>
      <c r="K458" s="94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2</v>
      </c>
      <c r="E459" s="38" t="s">
        <v>268</v>
      </c>
      <c r="F459" s="41" t="s">
        <v>390</v>
      </c>
      <c r="G459" s="47"/>
      <c r="H459" s="47"/>
      <c r="I459" s="47"/>
      <c r="J459" s="36">
        <f>SUBTOTAL(9,G459:I459)</f>
        <v>0</v>
      </c>
      <c r="K459" s="83">
        <f>_xlfn.IFERROR(J459/$J$19*100,"0.00")</f>
        <v>0</v>
      </c>
    </row>
    <row r="460" spans="1:11" ht="12.75">
      <c r="A460" s="64">
        <v>2</v>
      </c>
      <c r="B460" s="62">
        <v>6</v>
      </c>
      <c r="C460" s="62">
        <v>8</v>
      </c>
      <c r="D460" s="62"/>
      <c r="E460" s="62"/>
      <c r="F460" s="65" t="s">
        <v>239</v>
      </c>
      <c r="G460" s="63">
        <f>+G461+G463+G466+G468+G470+G472+G477</f>
        <v>0</v>
      </c>
      <c r="H460" s="63">
        <f>+H461+H463+H466+H468+H470+H472+H477</f>
        <v>383160.4</v>
      </c>
      <c r="I460" s="63">
        <f>+I461+I463+I466+I468+I470+I472+I477</f>
        <v>0</v>
      </c>
      <c r="J460" s="63">
        <f>+J461+J463+J466+J468+J470+J472+J477</f>
        <v>383160.4</v>
      </c>
      <c r="K460" s="92">
        <f>+K461+K463+K466+K468+K470+K472+K477</f>
        <v>0.9859306010303684</v>
      </c>
    </row>
    <row r="461" spans="1:11" ht="12.75">
      <c r="A461" s="45">
        <v>2</v>
      </c>
      <c r="B461" s="46">
        <v>6</v>
      </c>
      <c r="C461" s="46">
        <v>8</v>
      </c>
      <c r="D461" s="46">
        <v>1</v>
      </c>
      <c r="E461" s="46"/>
      <c r="F461" s="42" t="s">
        <v>240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94">
        <f>+K462</f>
        <v>0</v>
      </c>
    </row>
    <row r="462" spans="1:11" ht="12.75">
      <c r="A462" s="37">
        <v>2</v>
      </c>
      <c r="B462" s="38">
        <v>6</v>
      </c>
      <c r="C462" s="38">
        <v>8</v>
      </c>
      <c r="D462" s="38">
        <v>1</v>
      </c>
      <c r="E462" s="38" t="s">
        <v>268</v>
      </c>
      <c r="F462" s="41" t="s">
        <v>240</v>
      </c>
      <c r="G462" s="47"/>
      <c r="H462" s="47"/>
      <c r="I462" s="47"/>
      <c r="J462" s="36">
        <f>SUBTOTAL(9,G462:I462)</f>
        <v>0</v>
      </c>
      <c r="K462" s="83">
        <f>_xlfn.IFERROR(J462/$J$19*100,"0.00")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3</v>
      </c>
      <c r="E463" s="46"/>
      <c r="F463" s="42" t="s">
        <v>241</v>
      </c>
      <c r="G463" s="52">
        <f>+G464+G465</f>
        <v>0</v>
      </c>
      <c r="H463" s="52">
        <f>+H464+H465</f>
        <v>383160.4</v>
      </c>
      <c r="I463" s="52">
        <f>+I464+I465</f>
        <v>0</v>
      </c>
      <c r="J463" s="52">
        <f>+J464+J465</f>
        <v>383160.4</v>
      </c>
      <c r="K463" s="94">
        <f>+K464+K465</f>
        <v>0.9859306010303684</v>
      </c>
    </row>
    <row r="464" spans="1:11" ht="12.75">
      <c r="A464" s="43">
        <v>2</v>
      </c>
      <c r="B464" s="38">
        <v>6</v>
      </c>
      <c r="C464" s="38">
        <v>8</v>
      </c>
      <c r="D464" s="38">
        <v>3</v>
      </c>
      <c r="E464" s="38" t="s">
        <v>268</v>
      </c>
      <c r="F464" s="41" t="s">
        <v>242</v>
      </c>
      <c r="G464" s="36"/>
      <c r="H464" s="36">
        <v>383160.4</v>
      </c>
      <c r="I464" s="36"/>
      <c r="J464" s="36">
        <f>SUBTOTAL(9,G464:I464)</f>
        <v>383160.4</v>
      </c>
      <c r="K464" s="83">
        <f>_xlfn.IFERROR(J464/$J$19*100,"0.00")</f>
        <v>0.9859306010303684</v>
      </c>
    </row>
    <row r="465" spans="1:11" ht="12.75">
      <c r="A465" s="43">
        <v>2</v>
      </c>
      <c r="B465" s="38">
        <v>6</v>
      </c>
      <c r="C465" s="38">
        <v>8</v>
      </c>
      <c r="D465" s="38">
        <v>3</v>
      </c>
      <c r="E465" s="38" t="s">
        <v>269</v>
      </c>
      <c r="F465" s="41" t="s">
        <v>243</v>
      </c>
      <c r="G465" s="47"/>
      <c r="H465" s="47"/>
      <c r="I465" s="47"/>
      <c r="J465" s="36">
        <f>SUBTOTAL(9,G465:I465)</f>
        <v>0</v>
      </c>
      <c r="K465" s="83">
        <f>_xlfn.IFERROR(J465/$J$19*100,"0.00")</f>
        <v>0</v>
      </c>
    </row>
    <row r="466" spans="1:11" ht="12.75">
      <c r="A466" s="45">
        <v>2</v>
      </c>
      <c r="B466" s="46">
        <v>6</v>
      </c>
      <c r="C466" s="46">
        <v>8</v>
      </c>
      <c r="D466" s="46">
        <v>5</v>
      </c>
      <c r="E466" s="46"/>
      <c r="F466" s="42" t="s">
        <v>244</v>
      </c>
      <c r="G466" s="52">
        <f>+G467</f>
        <v>0</v>
      </c>
      <c r="H466" s="52">
        <f>+H467</f>
        <v>0</v>
      </c>
      <c r="I466" s="52">
        <f>+I467</f>
        <v>0</v>
      </c>
      <c r="J466" s="52">
        <f>+J467</f>
        <v>0</v>
      </c>
      <c r="K466" s="94">
        <f>+K467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5</v>
      </c>
      <c r="E467" s="38" t="s">
        <v>268</v>
      </c>
      <c r="F467" s="41" t="s">
        <v>244</v>
      </c>
      <c r="G467" s="47"/>
      <c r="H467" s="47"/>
      <c r="I467" s="47"/>
      <c r="J467" s="36">
        <f>SUBTOTAL(9,G467:I467)</f>
        <v>0</v>
      </c>
      <c r="K467" s="83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6</v>
      </c>
      <c r="E468" s="46"/>
      <c r="F468" s="42" t="s">
        <v>245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94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6</v>
      </c>
      <c r="E469" s="38" t="s">
        <v>268</v>
      </c>
      <c r="F469" s="41" t="s">
        <v>245</v>
      </c>
      <c r="G469" s="47"/>
      <c r="H469" s="47"/>
      <c r="I469" s="47"/>
      <c r="J469" s="36">
        <f>SUBTOTAL(9,G469:I469)</f>
        <v>0</v>
      </c>
      <c r="K469" s="83">
        <f>_xlfn.IFERROR(J469/$J$19*100,"0.00")</f>
        <v>0</v>
      </c>
    </row>
    <row r="470" spans="1:11" ht="12.75">
      <c r="A470" s="48">
        <v>2</v>
      </c>
      <c r="B470" s="46">
        <v>6</v>
      </c>
      <c r="C470" s="46">
        <v>8</v>
      </c>
      <c r="D470" s="46">
        <v>7</v>
      </c>
      <c r="E470" s="46"/>
      <c r="F470" s="56" t="s">
        <v>246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94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7</v>
      </c>
      <c r="E471" s="38" t="s">
        <v>268</v>
      </c>
      <c r="F471" s="41" t="s">
        <v>246</v>
      </c>
      <c r="G471" s="47"/>
      <c r="H471" s="47"/>
      <c r="I471" s="47"/>
      <c r="J471" s="36">
        <f>SUBTOTAL(9,G471:I471)</f>
        <v>0</v>
      </c>
      <c r="K471" s="83">
        <f>_xlfn.IFERROR(J471/$J$19*100,"0.00")</f>
        <v>0</v>
      </c>
    </row>
    <row r="472" spans="1:11" ht="12.75">
      <c r="A472" s="45">
        <v>2</v>
      </c>
      <c r="B472" s="46">
        <v>6</v>
      </c>
      <c r="C472" s="46">
        <v>8</v>
      </c>
      <c r="D472" s="46">
        <v>8</v>
      </c>
      <c r="E472" s="46"/>
      <c r="F472" s="56" t="s">
        <v>247</v>
      </c>
      <c r="G472" s="52">
        <f>+G473+G474+G475+G476</f>
        <v>0</v>
      </c>
      <c r="H472" s="52">
        <f>+H473+H474+H475+H476</f>
        <v>0</v>
      </c>
      <c r="I472" s="52">
        <f>+I473+I474+I475+I476</f>
        <v>0</v>
      </c>
      <c r="J472" s="52">
        <f>+J473+J474+J475+J476</f>
        <v>0</v>
      </c>
      <c r="K472" s="94">
        <f>+K473+K474+K475+K476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8</v>
      </c>
      <c r="E473" s="38" t="s">
        <v>268</v>
      </c>
      <c r="F473" s="41" t="s">
        <v>248</v>
      </c>
      <c r="G473" s="36"/>
      <c r="H473" s="36"/>
      <c r="I473" s="36"/>
      <c r="J473" s="36">
        <f>SUBTOTAL(9,G473:I473)</f>
        <v>0</v>
      </c>
      <c r="K473" s="83">
        <f>_xlfn.IFERROR(J473/$J$19*100,"0.00")</f>
        <v>0</v>
      </c>
    </row>
    <row r="474" spans="1:11" ht="12.75">
      <c r="A474" s="43">
        <v>2</v>
      </c>
      <c r="B474" s="38">
        <v>6</v>
      </c>
      <c r="C474" s="38">
        <v>8</v>
      </c>
      <c r="D474" s="38">
        <v>8</v>
      </c>
      <c r="E474" s="38" t="s">
        <v>269</v>
      </c>
      <c r="F474" s="41" t="s">
        <v>249</v>
      </c>
      <c r="G474" s="36"/>
      <c r="H474" s="36"/>
      <c r="I474" s="36"/>
      <c r="J474" s="36">
        <f>SUBTOTAL(9,G474:I474)</f>
        <v>0</v>
      </c>
      <c r="K474" s="83">
        <f>_xlfn.IFERROR(J474/$J$19*100,"0.00")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270</v>
      </c>
      <c r="F475" s="41" t="s">
        <v>250</v>
      </c>
      <c r="G475" s="36"/>
      <c r="H475" s="36"/>
      <c r="I475" s="36"/>
      <c r="J475" s="36">
        <f>SUBTOTAL(9,G475:I475)</f>
        <v>0</v>
      </c>
      <c r="K475" s="83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271</v>
      </c>
      <c r="F476" s="41" t="s">
        <v>251</v>
      </c>
      <c r="G476" s="47"/>
      <c r="H476" s="47"/>
      <c r="I476" s="47"/>
      <c r="J476" s="36">
        <f>SUBTOTAL(9,G476:I476)</f>
        <v>0</v>
      </c>
      <c r="K476" s="83">
        <f>_xlfn.IFERROR(J476/$J$19*100,"0.00")</f>
        <v>0</v>
      </c>
    </row>
    <row r="477" spans="1:11" ht="12.75">
      <c r="A477" s="45">
        <v>2</v>
      </c>
      <c r="B477" s="46">
        <v>6</v>
      </c>
      <c r="C477" s="46">
        <v>8</v>
      </c>
      <c r="D477" s="46">
        <v>9</v>
      </c>
      <c r="E477" s="46"/>
      <c r="F477" s="56" t="s">
        <v>252</v>
      </c>
      <c r="G477" s="52">
        <f>+G478</f>
        <v>0</v>
      </c>
      <c r="H477" s="52">
        <f>+H478</f>
        <v>0</v>
      </c>
      <c r="I477" s="52">
        <f>+I478</f>
        <v>0</v>
      </c>
      <c r="J477" s="52">
        <f>+J478</f>
        <v>0</v>
      </c>
      <c r="K477" s="94">
        <f>+K478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9</v>
      </c>
      <c r="E478" s="38" t="s">
        <v>268</v>
      </c>
      <c r="F478" s="41" t="s">
        <v>252</v>
      </c>
      <c r="G478" s="47"/>
      <c r="H478" s="47"/>
      <c r="I478" s="47"/>
      <c r="J478" s="36">
        <f>SUBTOTAL(9,G478:I478)</f>
        <v>0</v>
      </c>
      <c r="K478" s="83">
        <f>_xlfn.IFERROR(J478/$J$19*100,"0.00")</f>
        <v>0</v>
      </c>
    </row>
    <row r="479" spans="1:11" ht="12.75">
      <c r="A479" s="64">
        <v>2</v>
      </c>
      <c r="B479" s="62">
        <v>6</v>
      </c>
      <c r="C479" s="62">
        <v>9</v>
      </c>
      <c r="D479" s="62"/>
      <c r="E479" s="62"/>
      <c r="F479" s="65" t="s">
        <v>391</v>
      </c>
      <c r="G479" s="63">
        <f>+G480+G482+G484</f>
        <v>0</v>
      </c>
      <c r="H479" s="63">
        <f>+H480+H482+H484</f>
        <v>0</v>
      </c>
      <c r="I479" s="63">
        <f>+I480+I482+I484</f>
        <v>0</v>
      </c>
      <c r="J479" s="63">
        <f>+J480+J482+J484</f>
        <v>0</v>
      </c>
      <c r="K479" s="92">
        <f>+K480+K482+K484</f>
        <v>0</v>
      </c>
    </row>
    <row r="480" spans="1:11" ht="12.75">
      <c r="A480" s="48">
        <v>2</v>
      </c>
      <c r="B480" s="46">
        <v>6</v>
      </c>
      <c r="C480" s="46">
        <v>9</v>
      </c>
      <c r="D480" s="46">
        <v>1</v>
      </c>
      <c r="E480" s="46"/>
      <c r="F480" s="56" t="s">
        <v>392</v>
      </c>
      <c r="G480" s="57">
        <f>+G481</f>
        <v>0</v>
      </c>
      <c r="H480" s="57">
        <f>+H481</f>
        <v>0</v>
      </c>
      <c r="I480" s="57">
        <f>+I481</f>
        <v>0</v>
      </c>
      <c r="J480" s="57">
        <f>+J481</f>
        <v>0</v>
      </c>
      <c r="K480" s="93">
        <f>+K481</f>
        <v>0</v>
      </c>
    </row>
    <row r="481" spans="1:11" ht="12.75">
      <c r="A481" s="43">
        <v>2</v>
      </c>
      <c r="B481" s="38">
        <v>6</v>
      </c>
      <c r="C481" s="38">
        <v>9</v>
      </c>
      <c r="D481" s="38">
        <v>1</v>
      </c>
      <c r="E481" s="38" t="s">
        <v>268</v>
      </c>
      <c r="F481" s="41" t="s">
        <v>392</v>
      </c>
      <c r="G481" s="47"/>
      <c r="H481" s="47"/>
      <c r="I481" s="47"/>
      <c r="J481" s="36">
        <f>SUBTOTAL(9,G481:I481)</f>
        <v>0</v>
      </c>
      <c r="K481" s="83">
        <f>_xlfn.IFERROR(J481/$J$19*100,"0.00")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2</v>
      </c>
      <c r="E482" s="46"/>
      <c r="F482" s="56" t="s">
        <v>393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93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2</v>
      </c>
      <c r="E483" s="38" t="s">
        <v>268</v>
      </c>
      <c r="F483" s="41" t="s">
        <v>393</v>
      </c>
      <c r="G483" s="47"/>
      <c r="H483" s="47"/>
      <c r="I483" s="47"/>
      <c r="J483" s="36">
        <f>SUBTOTAL(9,G483:I483)</f>
        <v>0</v>
      </c>
      <c r="K483" s="83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9</v>
      </c>
      <c r="E484" s="46"/>
      <c r="F484" s="56" t="s">
        <v>394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93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9</v>
      </c>
      <c r="E485" s="38" t="s">
        <v>268</v>
      </c>
      <c r="F485" s="41" t="s">
        <v>394</v>
      </c>
      <c r="G485" s="47"/>
      <c r="H485" s="47"/>
      <c r="I485" s="47"/>
      <c r="J485" s="36">
        <f>SUBTOTAL(9,G485:I485)</f>
        <v>0</v>
      </c>
      <c r="K485" s="83">
        <f>_xlfn.IFERROR(J485/$J$19*100,"0.00")</f>
        <v>0</v>
      </c>
    </row>
    <row r="486" spans="1:11" ht="12.75">
      <c r="A486" s="66">
        <v>2</v>
      </c>
      <c r="B486" s="67">
        <v>7</v>
      </c>
      <c r="C486" s="68"/>
      <c r="D486" s="68"/>
      <c r="E486" s="68"/>
      <c r="F486" s="69" t="s">
        <v>213</v>
      </c>
      <c r="G486" s="70">
        <f>+G487+G498+G511</f>
        <v>0</v>
      </c>
      <c r="H486" s="70">
        <f>+H487+H498+H511</f>
        <v>0</v>
      </c>
      <c r="I486" s="70">
        <f>+I487+I498+I511</f>
        <v>0</v>
      </c>
      <c r="J486" s="70">
        <f>+J487+J498+J511</f>
        <v>0</v>
      </c>
      <c r="K486" s="91">
        <f>+K487+K498+K511</f>
        <v>0</v>
      </c>
    </row>
    <row r="487" spans="1:11" ht="12.75">
      <c r="A487" s="64">
        <v>2</v>
      </c>
      <c r="B487" s="62">
        <v>7</v>
      </c>
      <c r="C487" s="62">
        <v>1</v>
      </c>
      <c r="D487" s="62"/>
      <c r="E487" s="62"/>
      <c r="F487" s="65" t="s">
        <v>253</v>
      </c>
      <c r="G487" s="63">
        <f>+G488+G490+G492+G494+G496</f>
        <v>0</v>
      </c>
      <c r="H487" s="63">
        <f>+H488+H490+H492+H494+H496</f>
        <v>0</v>
      </c>
      <c r="I487" s="63">
        <f>+I488+I490+I492+I494+I496</f>
        <v>0</v>
      </c>
      <c r="J487" s="63">
        <f>+J488+J490+J492+J494+J496</f>
        <v>0</v>
      </c>
      <c r="K487" s="92">
        <f>+K488+K490+K492+K494+K496</f>
        <v>0</v>
      </c>
    </row>
    <row r="488" spans="1:11" ht="12.75">
      <c r="A488" s="45">
        <v>2</v>
      </c>
      <c r="B488" s="46">
        <v>7</v>
      </c>
      <c r="C488" s="46">
        <v>1</v>
      </c>
      <c r="D488" s="46">
        <v>1</v>
      </c>
      <c r="E488" s="46"/>
      <c r="F488" s="42" t="s">
        <v>254</v>
      </c>
      <c r="G488" s="52">
        <f>+G489</f>
        <v>0</v>
      </c>
      <c r="H488" s="52">
        <f>+H489</f>
        <v>0</v>
      </c>
      <c r="I488" s="52">
        <f>+I489</f>
        <v>0</v>
      </c>
      <c r="J488" s="52">
        <f>+J489</f>
        <v>0</v>
      </c>
      <c r="K488" s="94">
        <f>+K489</f>
        <v>0</v>
      </c>
    </row>
    <row r="489" spans="1:11" ht="12.75">
      <c r="A489" s="43">
        <v>2</v>
      </c>
      <c r="B489" s="38">
        <v>7</v>
      </c>
      <c r="C489" s="38">
        <v>1</v>
      </c>
      <c r="D489" s="38">
        <v>1</v>
      </c>
      <c r="E489" s="38" t="s">
        <v>268</v>
      </c>
      <c r="F489" s="41" t="s">
        <v>254</v>
      </c>
      <c r="G489" s="47"/>
      <c r="H489" s="47"/>
      <c r="I489" s="47"/>
      <c r="J489" s="36">
        <f>SUBTOTAL(9,G489:I489)</f>
        <v>0</v>
      </c>
      <c r="K489" s="83">
        <f>_xlfn.IFERROR(J489/$J$19*100,"0.00")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2</v>
      </c>
      <c r="E490" s="46"/>
      <c r="F490" s="42" t="s">
        <v>255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94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2</v>
      </c>
      <c r="E491" s="38" t="s">
        <v>268</v>
      </c>
      <c r="F491" s="41" t="s">
        <v>255</v>
      </c>
      <c r="G491" s="47"/>
      <c r="H491" s="47"/>
      <c r="I491" s="47"/>
      <c r="J491" s="36">
        <f>SUBTOTAL(9,G491:I491)</f>
        <v>0</v>
      </c>
      <c r="K491" s="83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3</v>
      </c>
      <c r="E492" s="46"/>
      <c r="F492" s="42" t="s">
        <v>256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94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3</v>
      </c>
      <c r="E493" s="38" t="s">
        <v>268</v>
      </c>
      <c r="F493" s="41" t="s">
        <v>256</v>
      </c>
      <c r="G493" s="47"/>
      <c r="H493" s="47"/>
      <c r="I493" s="47"/>
      <c r="J493" s="36">
        <f>SUBTOTAL(9,G493:I493)</f>
        <v>0</v>
      </c>
      <c r="K493" s="83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4</v>
      </c>
      <c r="E494" s="46"/>
      <c r="F494" s="42" t="s">
        <v>257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94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4</v>
      </c>
      <c r="E495" s="38" t="s">
        <v>268</v>
      </c>
      <c r="F495" s="41" t="s">
        <v>257</v>
      </c>
      <c r="G495" s="47"/>
      <c r="H495" s="47"/>
      <c r="I495" s="47"/>
      <c r="J495" s="36">
        <f>SUBTOTAL(9,G495:I495)</f>
        <v>0</v>
      </c>
      <c r="K495" s="83">
        <f>_xlfn.IFERROR(J495/$J$19*100,"0.00")</f>
        <v>0</v>
      </c>
    </row>
    <row r="496" spans="1:11" ht="12.75">
      <c r="A496" s="48">
        <v>2</v>
      </c>
      <c r="B496" s="46">
        <v>7</v>
      </c>
      <c r="C496" s="46">
        <v>1</v>
      </c>
      <c r="D496" s="46">
        <v>5</v>
      </c>
      <c r="E496" s="46"/>
      <c r="F496" s="56" t="s">
        <v>395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94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5</v>
      </c>
      <c r="E497" s="38" t="s">
        <v>268</v>
      </c>
      <c r="F497" s="41" t="s">
        <v>395</v>
      </c>
      <c r="G497" s="47"/>
      <c r="H497" s="47"/>
      <c r="I497" s="47"/>
      <c r="J497" s="36">
        <f>SUBTOTAL(9,G497:I497)</f>
        <v>0</v>
      </c>
      <c r="K497" s="83">
        <f>_xlfn.IFERROR(J497/$J$19*100,"0.00")</f>
        <v>0</v>
      </c>
    </row>
    <row r="498" spans="1:11" ht="12.75">
      <c r="A498" s="64">
        <v>2</v>
      </c>
      <c r="B498" s="62">
        <v>7</v>
      </c>
      <c r="C498" s="62">
        <v>2</v>
      </c>
      <c r="D498" s="62"/>
      <c r="E498" s="62"/>
      <c r="F498" s="65" t="s">
        <v>258</v>
      </c>
      <c r="G498" s="63">
        <f>+G499+G501+G503+G505+G507+G509</f>
        <v>0</v>
      </c>
      <c r="H498" s="63">
        <f>+H499+H501+H503+H505+H507+H509</f>
        <v>0</v>
      </c>
      <c r="I498" s="63">
        <f>+I499+I501+I503+I505+I507+I509</f>
        <v>0</v>
      </c>
      <c r="J498" s="63">
        <f>+J499+J501+J503+J505+J507+J509</f>
        <v>0</v>
      </c>
      <c r="K498" s="92">
        <f>+K499+K501+K503+K505+K507+K509</f>
        <v>0</v>
      </c>
    </row>
    <row r="499" spans="1:11" ht="12.75">
      <c r="A499" s="45">
        <v>2</v>
      </c>
      <c r="B499" s="46">
        <v>7</v>
      </c>
      <c r="C499" s="46">
        <v>2</v>
      </c>
      <c r="D499" s="46">
        <v>1</v>
      </c>
      <c r="E499" s="46"/>
      <c r="F499" s="42" t="s">
        <v>259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94">
        <f>+K500</f>
        <v>0</v>
      </c>
    </row>
    <row r="500" spans="1:11" ht="12.75">
      <c r="A500" s="43">
        <v>2</v>
      </c>
      <c r="B500" s="38">
        <v>7</v>
      </c>
      <c r="C500" s="38">
        <v>2</v>
      </c>
      <c r="D500" s="38">
        <v>1</v>
      </c>
      <c r="E500" s="38" t="s">
        <v>268</v>
      </c>
      <c r="F500" s="41" t="s">
        <v>259</v>
      </c>
      <c r="G500" s="47"/>
      <c r="H500" s="47"/>
      <c r="I500" s="47"/>
      <c r="J500" s="36">
        <f>SUBTOTAL(9,G500:I500)</f>
        <v>0</v>
      </c>
      <c r="K500" s="83">
        <f>_xlfn.IFERROR(J500/$J$19*100,"0.00")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2</v>
      </c>
      <c r="E501" s="46"/>
      <c r="F501" s="42" t="s">
        <v>260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94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2</v>
      </c>
      <c r="E502" s="38" t="s">
        <v>268</v>
      </c>
      <c r="F502" s="41" t="s">
        <v>260</v>
      </c>
      <c r="G502" s="47"/>
      <c r="H502" s="47"/>
      <c r="I502" s="47"/>
      <c r="J502" s="36">
        <f>SUBTOTAL(9,G502:I502)</f>
        <v>0</v>
      </c>
      <c r="K502" s="83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3</v>
      </c>
      <c r="E503" s="46"/>
      <c r="F503" s="42" t="s">
        <v>261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94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3</v>
      </c>
      <c r="E504" s="38" t="s">
        <v>268</v>
      </c>
      <c r="F504" s="41" t="s">
        <v>261</v>
      </c>
      <c r="G504" s="47"/>
      <c r="H504" s="47"/>
      <c r="I504" s="47"/>
      <c r="J504" s="36">
        <f>SUBTOTAL(9,G504:I504)</f>
        <v>0</v>
      </c>
      <c r="K504" s="83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4</v>
      </c>
      <c r="E505" s="46"/>
      <c r="F505" s="42" t="s">
        <v>262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94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4</v>
      </c>
      <c r="E506" s="38" t="s">
        <v>268</v>
      </c>
      <c r="F506" s="41" t="s">
        <v>262</v>
      </c>
      <c r="G506" s="47"/>
      <c r="H506" s="47"/>
      <c r="I506" s="47"/>
      <c r="J506" s="36">
        <f>SUBTOTAL(9,G506:I506)</f>
        <v>0</v>
      </c>
      <c r="K506" s="83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7</v>
      </c>
      <c r="E507" s="46"/>
      <c r="F507" s="42" t="s">
        <v>263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94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7</v>
      </c>
      <c r="E508" s="38" t="s">
        <v>268</v>
      </c>
      <c r="F508" s="41" t="s">
        <v>263</v>
      </c>
      <c r="G508" s="47"/>
      <c r="H508" s="47"/>
      <c r="I508" s="47"/>
      <c r="J508" s="36">
        <f>SUBTOTAL(9,G508:I508)</f>
        <v>0</v>
      </c>
      <c r="K508" s="83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8</v>
      </c>
      <c r="E509" s="46"/>
      <c r="F509" s="42" t="s">
        <v>264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94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8</v>
      </c>
      <c r="E510" s="38" t="s">
        <v>268</v>
      </c>
      <c r="F510" s="41" t="s">
        <v>264</v>
      </c>
      <c r="G510" s="47"/>
      <c r="H510" s="47"/>
      <c r="I510" s="47"/>
      <c r="J510" s="36">
        <f>SUBTOTAL(9,G510:I510)</f>
        <v>0</v>
      </c>
      <c r="K510" s="83">
        <f>_xlfn.IFERROR(J510/$J$19*100,"0.00")</f>
        <v>0</v>
      </c>
    </row>
    <row r="511" spans="1:11" ht="12.75">
      <c r="A511" s="64">
        <v>2</v>
      </c>
      <c r="B511" s="62">
        <v>7</v>
      </c>
      <c r="C511" s="62">
        <v>3</v>
      </c>
      <c r="D511" s="62"/>
      <c r="E511" s="62"/>
      <c r="F511" s="65" t="s">
        <v>265</v>
      </c>
      <c r="G511" s="63">
        <f>+G512+G514</f>
        <v>0</v>
      </c>
      <c r="H511" s="63">
        <f>+H512+H514</f>
        <v>0</v>
      </c>
      <c r="I511" s="63">
        <f>+I512+I514</f>
        <v>0</v>
      </c>
      <c r="J511" s="63">
        <f>+J512+J514</f>
        <v>0</v>
      </c>
      <c r="K511" s="92">
        <f>+K512+K514</f>
        <v>0</v>
      </c>
    </row>
    <row r="512" spans="1:11" ht="12.75">
      <c r="A512" s="45">
        <v>2</v>
      </c>
      <c r="B512" s="46">
        <v>7</v>
      </c>
      <c r="C512" s="46">
        <v>3</v>
      </c>
      <c r="D512" s="46">
        <v>1</v>
      </c>
      <c r="E512" s="46"/>
      <c r="F512" s="42" t="s">
        <v>266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94">
        <f>+K513</f>
        <v>0</v>
      </c>
    </row>
    <row r="513" spans="1:11" ht="12.75">
      <c r="A513" s="43">
        <v>2</v>
      </c>
      <c r="B513" s="38">
        <v>7</v>
      </c>
      <c r="C513" s="38">
        <v>3</v>
      </c>
      <c r="D513" s="38">
        <v>1</v>
      </c>
      <c r="E513" s="38" t="s">
        <v>268</v>
      </c>
      <c r="F513" s="41" t="s">
        <v>266</v>
      </c>
      <c r="G513" s="47"/>
      <c r="H513" s="47"/>
      <c r="I513" s="47"/>
      <c r="J513" s="36">
        <f>SUBTOTAL(9,G513:I513)</f>
        <v>0</v>
      </c>
      <c r="K513" s="83">
        <f>_xlfn.IFERROR(J513/$J$19*100,"0.00")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2</v>
      </c>
      <c r="E514" s="46"/>
      <c r="F514" s="42" t="s">
        <v>267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94">
        <f>+K515</f>
        <v>0</v>
      </c>
    </row>
    <row r="515" spans="1:11" ht="12.75">
      <c r="A515" s="84">
        <v>2</v>
      </c>
      <c r="B515" s="85">
        <v>7</v>
      </c>
      <c r="C515" s="85">
        <v>3</v>
      </c>
      <c r="D515" s="85">
        <v>2</v>
      </c>
      <c r="E515" s="85" t="s">
        <v>268</v>
      </c>
      <c r="F515" s="86" t="s">
        <v>267</v>
      </c>
      <c r="G515" s="87"/>
      <c r="H515" s="87"/>
      <c r="I515" s="87"/>
      <c r="J515" s="88">
        <f>SUBTOTAL(9,G515:I515)</f>
        <v>0</v>
      </c>
      <c r="K515" s="89">
        <f>_xlfn.IFERROR(J515/$J$19*100,"0.00")</f>
        <v>0</v>
      </c>
    </row>
  </sheetData>
  <sheetProtection/>
  <autoFilter ref="A17:K514"/>
  <mergeCells count="12">
    <mergeCell ref="J1:K1"/>
    <mergeCell ref="K17:K18"/>
    <mergeCell ref="G17:G18"/>
    <mergeCell ref="H17:H18"/>
    <mergeCell ref="I17:I18"/>
    <mergeCell ref="J17:J18"/>
    <mergeCell ref="A17:A18"/>
    <mergeCell ref="B17:B18"/>
    <mergeCell ref="C17:C18"/>
    <mergeCell ref="D17:D18"/>
    <mergeCell ref="E17:E18"/>
    <mergeCell ref="F17:F18"/>
  </mergeCells>
  <printOptions/>
  <pageMargins left="0.4724409448818898" right="0.11811023622047245" top="0.5511811023622047" bottom="0.4330708661417323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Diober Almonte</cp:lastModifiedBy>
  <cp:lastPrinted>2016-08-02T17:37:57Z</cp:lastPrinted>
  <dcterms:created xsi:type="dcterms:W3CDTF">2007-07-31T17:41:49Z</dcterms:created>
  <dcterms:modified xsi:type="dcterms:W3CDTF">2016-08-04T15:19:39Z</dcterms:modified>
  <cp:category/>
  <cp:version/>
  <cp:contentType/>
  <cp:contentStatus/>
</cp:coreProperties>
</file>