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"/>
    </mc:Choice>
  </mc:AlternateContent>
  <bookViews>
    <workbookView xWindow="120" yWindow="75" windowWidth="21315" windowHeight="9270" activeTab="1"/>
  </bookViews>
  <sheets>
    <sheet name="PPNE6" sheetId="1" r:id="rId1"/>
    <sheet name="PPNE7" sheetId="2" r:id="rId2"/>
  </sheets>
  <externalReferences>
    <externalReference r:id="rId3"/>
  </externalReferences>
  <definedNames>
    <definedName name="_xlnm._FilterDatabase" localSheetId="0" hidden="1">PPNE6!$A$17:$O$514</definedName>
    <definedName name="_xlnm._FilterDatabase" localSheetId="1" hidden="1">PPNE7!$A$18:$P$18</definedName>
    <definedName name="_xlnm.Print_Area" localSheetId="0">PPNE6!$A$1:$O$515</definedName>
    <definedName name="Región">'[1]Criterios - No tocar'!$B$1:$K$1</definedName>
    <definedName name="_xlnm.Print_Titles" localSheetId="0">PPNE6!$17:$18</definedName>
    <definedName name="_xlnm.Print_Titles" localSheetId="1">PPNE7!$17:$18</definedName>
    <definedName name="Trimestre">'[1]Criterios - No tocar'!$M$2:$M$6</definedName>
  </definedNames>
  <calcPr calcId="152511"/>
</workbook>
</file>

<file path=xl/calcChain.xml><?xml version="1.0" encoding="utf-8"?>
<calcChain xmlns="http://schemas.openxmlformats.org/spreadsheetml/2006/main">
  <c r="J515" i="2" l="1"/>
  <c r="J514" i="2"/>
  <c r="I514" i="2"/>
  <c r="H514" i="2"/>
  <c r="G514" i="2"/>
  <c r="J513" i="2"/>
  <c r="J512" i="2"/>
  <c r="I512" i="2"/>
  <c r="I511" i="2" s="1"/>
  <c r="H512" i="2"/>
  <c r="G512" i="2"/>
  <c r="G511" i="2" s="1"/>
  <c r="J511" i="2"/>
  <c r="H511" i="2"/>
  <c r="J510" i="2"/>
  <c r="J509" i="2"/>
  <c r="I509" i="2"/>
  <c r="H509" i="2"/>
  <c r="G509" i="2"/>
  <c r="J508" i="2"/>
  <c r="J507" i="2"/>
  <c r="I507" i="2"/>
  <c r="H507" i="2"/>
  <c r="G507" i="2"/>
  <c r="J506" i="2"/>
  <c r="J505" i="2"/>
  <c r="I505" i="2"/>
  <c r="H505" i="2"/>
  <c r="G505" i="2"/>
  <c r="J504" i="2"/>
  <c r="J503" i="2"/>
  <c r="I503" i="2"/>
  <c r="H503" i="2"/>
  <c r="G503" i="2"/>
  <c r="J502" i="2"/>
  <c r="J501" i="2"/>
  <c r="I501" i="2"/>
  <c r="H501" i="2"/>
  <c r="G501" i="2"/>
  <c r="J500" i="2"/>
  <c r="J499" i="2"/>
  <c r="J498" i="2" s="1"/>
  <c r="I499" i="2"/>
  <c r="H499" i="2"/>
  <c r="H498" i="2" s="1"/>
  <c r="G499" i="2"/>
  <c r="I498" i="2"/>
  <c r="G498" i="2"/>
  <c r="J497" i="2"/>
  <c r="J496" i="2"/>
  <c r="I496" i="2"/>
  <c r="H496" i="2"/>
  <c r="G496" i="2"/>
  <c r="J495" i="2"/>
  <c r="J494" i="2"/>
  <c r="I494" i="2"/>
  <c r="H494" i="2"/>
  <c r="G494" i="2"/>
  <c r="J493" i="2"/>
  <c r="J492" i="2"/>
  <c r="I492" i="2"/>
  <c r="H492" i="2"/>
  <c r="G492" i="2"/>
  <c r="J491" i="2"/>
  <c r="J490" i="2"/>
  <c r="I490" i="2"/>
  <c r="H490" i="2"/>
  <c r="G490" i="2"/>
  <c r="J489" i="2"/>
  <c r="J488" i="2"/>
  <c r="J487" i="2" s="1"/>
  <c r="J486" i="2" s="1"/>
  <c r="I488" i="2"/>
  <c r="H488" i="2"/>
  <c r="H487" i="2" s="1"/>
  <c r="H486" i="2" s="1"/>
  <c r="G488" i="2"/>
  <c r="I487" i="2"/>
  <c r="I486" i="2" s="1"/>
  <c r="G487" i="2"/>
  <c r="G486" i="2" s="1"/>
  <c r="J485" i="2"/>
  <c r="J484" i="2"/>
  <c r="I484" i="2"/>
  <c r="H484" i="2"/>
  <c r="G484" i="2"/>
  <c r="J483" i="2"/>
  <c r="J482" i="2"/>
  <c r="I482" i="2"/>
  <c r="H482" i="2"/>
  <c r="G482" i="2"/>
  <c r="J481" i="2"/>
  <c r="J480" i="2"/>
  <c r="I480" i="2"/>
  <c r="I479" i="2" s="1"/>
  <c r="H480" i="2"/>
  <c r="G480" i="2"/>
  <c r="G479" i="2" s="1"/>
  <c r="J479" i="2"/>
  <c r="H479" i="2"/>
  <c r="J478" i="2"/>
  <c r="J477" i="2"/>
  <c r="I477" i="2"/>
  <c r="H477" i="2"/>
  <c r="G477" i="2"/>
  <c r="J476" i="2"/>
  <c r="J475" i="2"/>
  <c r="J474" i="2"/>
  <c r="J473" i="2"/>
  <c r="J472" i="2"/>
  <c r="I472" i="2"/>
  <c r="H472" i="2"/>
  <c r="G472" i="2"/>
  <c r="J471" i="2"/>
  <c r="J470" i="2"/>
  <c r="I470" i="2"/>
  <c r="H470" i="2"/>
  <c r="G470" i="2"/>
  <c r="J469" i="2"/>
  <c r="J468" i="2"/>
  <c r="I468" i="2"/>
  <c r="H468" i="2"/>
  <c r="G468" i="2"/>
  <c r="J467" i="2"/>
  <c r="J466" i="2"/>
  <c r="I466" i="2"/>
  <c r="H466" i="2"/>
  <c r="G466" i="2"/>
  <c r="J465" i="2"/>
  <c r="J464" i="2"/>
  <c r="J463" i="2"/>
  <c r="I463" i="2"/>
  <c r="H463" i="2"/>
  <c r="G463" i="2"/>
  <c r="J462" i="2"/>
  <c r="J461" i="2"/>
  <c r="I461" i="2"/>
  <c r="I460" i="2" s="1"/>
  <c r="H461" i="2"/>
  <c r="G461" i="2"/>
  <c r="G460" i="2" s="1"/>
  <c r="J460" i="2"/>
  <c r="H460" i="2"/>
  <c r="J459" i="2"/>
  <c r="J458" i="2"/>
  <c r="I458" i="2"/>
  <c r="H458" i="2"/>
  <c r="G458" i="2"/>
  <c r="J457" i="2"/>
  <c r="J456" i="2"/>
  <c r="J455" i="2" s="1"/>
  <c r="I456" i="2"/>
  <c r="H456" i="2"/>
  <c r="H455" i="2" s="1"/>
  <c r="G456" i="2"/>
  <c r="I455" i="2"/>
  <c r="G455" i="2"/>
  <c r="J454" i="2"/>
  <c r="J453" i="2"/>
  <c r="I453" i="2"/>
  <c r="H453" i="2"/>
  <c r="G453" i="2"/>
  <c r="J452" i="2"/>
  <c r="J451" i="2"/>
  <c r="I451" i="2"/>
  <c r="H451" i="2"/>
  <c r="G451" i="2"/>
  <c r="J450" i="2"/>
  <c r="J449" i="2"/>
  <c r="I449" i="2"/>
  <c r="H449" i="2"/>
  <c r="G449" i="2"/>
  <c r="J448" i="2"/>
  <c r="J447" i="2"/>
  <c r="I447" i="2"/>
  <c r="H447" i="2"/>
  <c r="G447" i="2"/>
  <c r="J446" i="2"/>
  <c r="J445" i="2"/>
  <c r="I445" i="2"/>
  <c r="H445" i="2"/>
  <c r="G445" i="2"/>
  <c r="J444" i="2"/>
  <c r="J443" i="2"/>
  <c r="I443" i="2"/>
  <c r="H443" i="2"/>
  <c r="G443" i="2"/>
  <c r="J442" i="2"/>
  <c r="J441" i="2"/>
  <c r="J440" i="2" s="1"/>
  <c r="I441" i="2"/>
  <c r="H441" i="2"/>
  <c r="H440" i="2" s="1"/>
  <c r="G441" i="2"/>
  <c r="I440" i="2"/>
  <c r="G440" i="2"/>
  <c r="J439" i="2"/>
  <c r="J438" i="2"/>
  <c r="I438" i="2"/>
  <c r="H438" i="2"/>
  <c r="G438" i="2"/>
  <c r="J437" i="2"/>
  <c r="J436" i="2"/>
  <c r="I436" i="2"/>
  <c r="H436" i="2"/>
  <c r="G436" i="2"/>
  <c r="J435" i="2"/>
  <c r="J434" i="2"/>
  <c r="J433" i="2" s="1"/>
  <c r="I434" i="2"/>
  <c r="H434" i="2"/>
  <c r="H433" i="2" s="1"/>
  <c r="G434" i="2"/>
  <c r="I433" i="2"/>
  <c r="G433" i="2"/>
  <c r="J432" i="2"/>
  <c r="J431" i="2"/>
  <c r="I431" i="2"/>
  <c r="H431" i="2"/>
  <c r="G431" i="2"/>
  <c r="J430" i="2"/>
  <c r="J429" i="2"/>
  <c r="I429" i="2"/>
  <c r="H429" i="2"/>
  <c r="G429" i="2"/>
  <c r="J428" i="2"/>
  <c r="J427" i="2"/>
  <c r="I427" i="2"/>
  <c r="H427" i="2"/>
  <c r="G427" i="2"/>
  <c r="J426" i="2"/>
  <c r="J425" i="2"/>
  <c r="I425" i="2"/>
  <c r="I424" i="2" s="1"/>
  <c r="H425" i="2"/>
  <c r="G425" i="2"/>
  <c r="G424" i="2" s="1"/>
  <c r="J424" i="2"/>
  <c r="H424" i="2"/>
  <c r="J423" i="2"/>
  <c r="J422" i="2"/>
  <c r="I422" i="2"/>
  <c r="H422" i="2"/>
  <c r="G422" i="2"/>
  <c r="J421" i="2"/>
  <c r="J420" i="2"/>
  <c r="I420" i="2"/>
  <c r="H420" i="2"/>
  <c r="G420" i="2"/>
  <c r="J419" i="2"/>
  <c r="J418" i="2"/>
  <c r="I418" i="2"/>
  <c r="H418" i="2"/>
  <c r="G418" i="2"/>
  <c r="J417" i="2"/>
  <c r="J416" i="2"/>
  <c r="J415" i="2" s="1"/>
  <c r="I416" i="2"/>
  <c r="H416" i="2"/>
  <c r="H415" i="2" s="1"/>
  <c r="G416" i="2"/>
  <c r="I415" i="2"/>
  <c r="G415" i="2"/>
  <c r="J414" i="2"/>
  <c r="J413" i="2"/>
  <c r="I413" i="2"/>
  <c r="H413" i="2"/>
  <c r="G413" i="2"/>
  <c r="J412" i="2"/>
  <c r="J411" i="2"/>
  <c r="I411" i="2"/>
  <c r="H411" i="2"/>
  <c r="G411" i="2"/>
  <c r="J410" i="2"/>
  <c r="J409" i="2"/>
  <c r="I409" i="2"/>
  <c r="H409" i="2"/>
  <c r="G409" i="2"/>
  <c r="J408" i="2"/>
  <c r="J407" i="2"/>
  <c r="I407" i="2"/>
  <c r="H407" i="2"/>
  <c r="G407" i="2"/>
  <c r="J406" i="2"/>
  <c r="J405" i="2"/>
  <c r="J404" i="2" s="1"/>
  <c r="J403" i="2" s="1"/>
  <c r="I405" i="2"/>
  <c r="H405" i="2"/>
  <c r="H404" i="2" s="1"/>
  <c r="H403" i="2" s="1"/>
  <c r="G405" i="2"/>
  <c r="I404" i="2"/>
  <c r="I403" i="2" s="1"/>
  <c r="G404" i="2"/>
  <c r="G403" i="2" s="1"/>
  <c r="J402" i="2"/>
  <c r="J401" i="2"/>
  <c r="I401" i="2"/>
  <c r="H401" i="2"/>
  <c r="G401" i="2"/>
  <c r="J400" i="2"/>
  <c r="J399" i="2"/>
  <c r="I399" i="2"/>
  <c r="H399" i="2"/>
  <c r="G399" i="2"/>
  <c r="J398" i="2"/>
  <c r="J397" i="2"/>
  <c r="I397" i="2"/>
  <c r="I396" i="2" s="1"/>
  <c r="H397" i="2"/>
  <c r="G397" i="2"/>
  <c r="G396" i="2" s="1"/>
  <c r="J396" i="2"/>
  <c r="H396" i="2"/>
  <c r="J395" i="2"/>
  <c r="J394" i="2"/>
  <c r="I394" i="2"/>
  <c r="H394" i="2"/>
  <c r="G394" i="2"/>
  <c r="J393" i="2"/>
  <c r="J392" i="2"/>
  <c r="I392" i="2"/>
  <c r="H392" i="2"/>
  <c r="G392" i="2"/>
  <c r="J391" i="2"/>
  <c r="J390" i="2"/>
  <c r="I390" i="2"/>
  <c r="H390" i="2"/>
  <c r="G390" i="2"/>
  <c r="J389" i="2"/>
  <c r="J388" i="2"/>
  <c r="J387" i="2" s="1"/>
  <c r="I388" i="2"/>
  <c r="H388" i="2"/>
  <c r="H387" i="2" s="1"/>
  <c r="G388" i="2"/>
  <c r="I387" i="2"/>
  <c r="G387" i="2"/>
  <c r="J386" i="2"/>
  <c r="J385" i="2"/>
  <c r="I385" i="2"/>
  <c r="H385" i="2"/>
  <c r="G385" i="2"/>
  <c r="J384" i="2"/>
  <c r="J383" i="2"/>
  <c r="I383" i="2"/>
  <c r="H383" i="2"/>
  <c r="G383" i="2"/>
  <c r="J382" i="2"/>
  <c r="J381" i="2"/>
  <c r="J380" i="2" s="1"/>
  <c r="I381" i="2"/>
  <c r="H381" i="2"/>
  <c r="H380" i="2" s="1"/>
  <c r="G381" i="2"/>
  <c r="I380" i="2"/>
  <c r="G380" i="2"/>
  <c r="J379" i="2"/>
  <c r="J378" i="2"/>
  <c r="I378" i="2"/>
  <c r="H378" i="2"/>
  <c r="G378" i="2"/>
  <c r="J377" i="2"/>
  <c r="J376" i="2"/>
  <c r="I376" i="2"/>
  <c r="H376" i="2"/>
  <c r="G376" i="2"/>
  <c r="J375" i="2"/>
  <c r="J374" i="2"/>
  <c r="I374" i="2"/>
  <c r="H374" i="2"/>
  <c r="G374" i="2"/>
  <c r="J373" i="2"/>
  <c r="J372" i="2"/>
  <c r="I372" i="2"/>
  <c r="I371" i="2" s="1"/>
  <c r="H372" i="2"/>
  <c r="G372" i="2"/>
  <c r="G371" i="2" s="1"/>
  <c r="J371" i="2"/>
  <c r="H371" i="2"/>
  <c r="J370" i="2"/>
  <c r="J369" i="2"/>
  <c r="J368" i="2"/>
  <c r="J367" i="2"/>
  <c r="I367" i="2"/>
  <c r="I366" i="2" s="1"/>
  <c r="H367" i="2"/>
  <c r="G367" i="2"/>
  <c r="G366" i="2" s="1"/>
  <c r="J366" i="2"/>
  <c r="H366" i="2"/>
  <c r="J365" i="2"/>
  <c r="J364" i="2"/>
  <c r="J363" i="2"/>
  <c r="J362" i="2"/>
  <c r="I362" i="2"/>
  <c r="H362" i="2"/>
  <c r="G362" i="2"/>
  <c r="J361" i="2"/>
  <c r="J360" i="2"/>
  <c r="J359" i="2"/>
  <c r="J358" i="2"/>
  <c r="I358" i="2"/>
  <c r="H358" i="2"/>
  <c r="G358" i="2"/>
  <c r="J357" i="2"/>
  <c r="J356" i="2"/>
  <c r="I356" i="2"/>
  <c r="I355" i="2" s="1"/>
  <c r="H356" i="2"/>
  <c r="G356" i="2"/>
  <c r="G355" i="2" s="1"/>
  <c r="J355" i="2"/>
  <c r="H355" i="2"/>
  <c r="J354" i="2"/>
  <c r="J353" i="2"/>
  <c r="I353" i="2"/>
  <c r="H353" i="2"/>
  <c r="G353" i="2"/>
  <c r="J352" i="2"/>
  <c r="J351" i="2"/>
  <c r="I351" i="2"/>
  <c r="H351" i="2"/>
  <c r="G351" i="2"/>
  <c r="J350" i="2"/>
  <c r="J349" i="2"/>
  <c r="J348" i="2"/>
  <c r="I348" i="2"/>
  <c r="H348" i="2"/>
  <c r="G348" i="2"/>
  <c r="J347" i="2"/>
  <c r="J346" i="2"/>
  <c r="J345" i="2"/>
  <c r="J344" i="2"/>
  <c r="I344" i="2"/>
  <c r="H344" i="2"/>
  <c r="G344" i="2"/>
  <c r="J343" i="2"/>
  <c r="J342" i="2"/>
  <c r="J341" i="2"/>
  <c r="J340" i="2"/>
  <c r="I340" i="2"/>
  <c r="H340" i="2"/>
  <c r="G340" i="2"/>
  <c r="J339" i="2"/>
  <c r="I339" i="2"/>
  <c r="H339" i="2"/>
  <c r="G339" i="2"/>
  <c r="J337" i="2"/>
  <c r="J336" i="2"/>
  <c r="I336" i="2"/>
  <c r="H336" i="2"/>
  <c r="G336" i="2"/>
  <c r="J335" i="2"/>
  <c r="J334" i="2"/>
  <c r="I334" i="2"/>
  <c r="H334" i="2"/>
  <c r="G334" i="2"/>
  <c r="J333" i="2"/>
  <c r="J332" i="2"/>
  <c r="I332" i="2"/>
  <c r="H332" i="2"/>
  <c r="G332" i="2"/>
  <c r="J331" i="2"/>
  <c r="J330" i="2"/>
  <c r="I330" i="2"/>
  <c r="H330" i="2"/>
  <c r="G330" i="2"/>
  <c r="J329" i="2"/>
  <c r="J328" i="2"/>
  <c r="I328" i="2"/>
  <c r="H328" i="2"/>
  <c r="G328" i="2"/>
  <c r="J327" i="2"/>
  <c r="J326" i="2"/>
  <c r="I326" i="2"/>
  <c r="H326" i="2"/>
  <c r="G326" i="2"/>
  <c r="J325" i="2"/>
  <c r="J324" i="2"/>
  <c r="I324" i="2"/>
  <c r="H324" i="2"/>
  <c r="G324" i="2"/>
  <c r="J323" i="2"/>
  <c r="J322" i="2"/>
  <c r="I322" i="2"/>
  <c r="H322" i="2"/>
  <c r="G322" i="2"/>
  <c r="J321" i="2"/>
  <c r="J320" i="2"/>
  <c r="I320" i="2"/>
  <c r="H320" i="2"/>
  <c r="G320" i="2"/>
  <c r="J319" i="2"/>
  <c r="I319" i="2"/>
  <c r="H319" i="2"/>
  <c r="G319" i="2"/>
  <c r="J318" i="2"/>
  <c r="J317" i="2"/>
  <c r="I317" i="2"/>
  <c r="H317" i="2"/>
  <c r="G317" i="2"/>
  <c r="J316" i="2"/>
  <c r="J315" i="2"/>
  <c r="I315" i="2"/>
  <c r="H315" i="2"/>
  <c r="G315" i="2"/>
  <c r="J314" i="2"/>
  <c r="I314" i="2"/>
  <c r="H314" i="2"/>
  <c r="G314" i="2"/>
  <c r="J313" i="2"/>
  <c r="J312" i="2"/>
  <c r="J311" i="2"/>
  <c r="J310" i="2"/>
  <c r="J309" i="2"/>
  <c r="J308" i="2"/>
  <c r="J307" i="2"/>
  <c r="I307" i="2"/>
  <c r="H307" i="2"/>
  <c r="G307" i="2"/>
  <c r="J306" i="2"/>
  <c r="J305" i="2"/>
  <c r="J304" i="2"/>
  <c r="J303" i="2"/>
  <c r="J302" i="2"/>
  <c r="J301" i="2"/>
  <c r="J300" i="2"/>
  <c r="J299" i="2"/>
  <c r="I299" i="2"/>
  <c r="H299" i="2"/>
  <c r="H298" i="2" s="1"/>
  <c r="G299" i="2"/>
  <c r="J298" i="2"/>
  <c r="I298" i="2"/>
  <c r="G298" i="2"/>
  <c r="J297" i="2"/>
  <c r="J296" i="2"/>
  <c r="I296" i="2"/>
  <c r="H296" i="2"/>
  <c r="G296" i="2"/>
  <c r="J295" i="2"/>
  <c r="J294" i="2"/>
  <c r="J293" i="2"/>
  <c r="J292" i="2"/>
  <c r="J291" i="2"/>
  <c r="J290" i="2"/>
  <c r="J289" i="2"/>
  <c r="J288" i="2"/>
  <c r="I288" i="2"/>
  <c r="H288" i="2"/>
  <c r="G288" i="2"/>
  <c r="J287" i="2"/>
  <c r="J286" i="2"/>
  <c r="J285" i="2"/>
  <c r="J284" i="2"/>
  <c r="J283" i="2"/>
  <c r="H282" i="2"/>
  <c r="J282" i="2" s="1"/>
  <c r="I281" i="2"/>
  <c r="H281" i="2"/>
  <c r="G281" i="2"/>
  <c r="J280" i="2"/>
  <c r="J279" i="2"/>
  <c r="J278" i="2"/>
  <c r="J277" i="2"/>
  <c r="I277" i="2"/>
  <c r="H277" i="2"/>
  <c r="G277" i="2"/>
  <c r="J276" i="2"/>
  <c r="J275" i="2"/>
  <c r="J274" i="2"/>
  <c r="J273" i="2"/>
  <c r="J272" i="2"/>
  <c r="J271" i="2"/>
  <c r="I271" i="2"/>
  <c r="H271" i="2"/>
  <c r="G271" i="2"/>
  <c r="I270" i="2"/>
  <c r="H270" i="2"/>
  <c r="G270" i="2"/>
  <c r="J269" i="2"/>
  <c r="J268" i="2"/>
  <c r="I268" i="2"/>
  <c r="H268" i="2"/>
  <c r="G268" i="2"/>
  <c r="J267" i="2"/>
  <c r="J266" i="2"/>
  <c r="I266" i="2"/>
  <c r="H266" i="2"/>
  <c r="G266" i="2"/>
  <c r="J265" i="2"/>
  <c r="J264" i="2"/>
  <c r="I264" i="2"/>
  <c r="H264" i="2"/>
  <c r="G264" i="2"/>
  <c r="J263" i="2"/>
  <c r="J262" i="2"/>
  <c r="I262" i="2"/>
  <c r="H262" i="2"/>
  <c r="G262" i="2"/>
  <c r="J261" i="2"/>
  <c r="J260" i="2"/>
  <c r="I260" i="2"/>
  <c r="H260" i="2"/>
  <c r="G260" i="2"/>
  <c r="J259" i="2"/>
  <c r="I259" i="2"/>
  <c r="H259" i="2"/>
  <c r="G259" i="2"/>
  <c r="J258" i="2"/>
  <c r="J257" i="2"/>
  <c r="I257" i="2"/>
  <c r="H257" i="2"/>
  <c r="G257" i="2"/>
  <c r="J256" i="2"/>
  <c r="J255" i="2"/>
  <c r="I255" i="2"/>
  <c r="H255" i="2"/>
  <c r="G255" i="2"/>
  <c r="J254" i="2"/>
  <c r="I254" i="2"/>
  <c r="H254" i="2"/>
  <c r="G254" i="2"/>
  <c r="J253" i="2"/>
  <c r="J252" i="2"/>
  <c r="I252" i="2"/>
  <c r="H252" i="2"/>
  <c r="G252" i="2"/>
  <c r="J251" i="2"/>
  <c r="J250" i="2"/>
  <c r="I250" i="2"/>
  <c r="H250" i="2"/>
  <c r="G250" i="2"/>
  <c r="J249" i="2"/>
  <c r="J248" i="2"/>
  <c r="I248" i="2"/>
  <c r="H248" i="2"/>
  <c r="G248" i="2"/>
  <c r="J247" i="2"/>
  <c r="J246" i="2"/>
  <c r="I246" i="2"/>
  <c r="H246" i="2"/>
  <c r="G246" i="2"/>
  <c r="J245" i="2"/>
  <c r="J244" i="2"/>
  <c r="I244" i="2"/>
  <c r="H244" i="2"/>
  <c r="G244" i="2"/>
  <c r="J243" i="2"/>
  <c r="J242" i="2"/>
  <c r="I242" i="2"/>
  <c r="H242" i="2"/>
  <c r="G242" i="2"/>
  <c r="J241" i="2"/>
  <c r="I241" i="2"/>
  <c r="H241" i="2"/>
  <c r="G241" i="2"/>
  <c r="J240" i="2"/>
  <c r="J239" i="2"/>
  <c r="I239" i="2"/>
  <c r="H239" i="2"/>
  <c r="G239" i="2"/>
  <c r="J238" i="2"/>
  <c r="J237" i="2"/>
  <c r="I237" i="2"/>
  <c r="H237" i="2"/>
  <c r="G237" i="2"/>
  <c r="J236" i="2"/>
  <c r="J235" i="2"/>
  <c r="I235" i="2"/>
  <c r="H235" i="2"/>
  <c r="G235" i="2"/>
  <c r="J234" i="2"/>
  <c r="J233" i="2"/>
  <c r="I233" i="2"/>
  <c r="H233" i="2"/>
  <c r="G233" i="2"/>
  <c r="J232" i="2"/>
  <c r="I232" i="2"/>
  <c r="H232" i="2"/>
  <c r="G232" i="2"/>
  <c r="J231" i="2"/>
  <c r="J230" i="2"/>
  <c r="I230" i="2"/>
  <c r="H230" i="2"/>
  <c r="G230" i="2"/>
  <c r="J229" i="2"/>
  <c r="J228" i="2"/>
  <c r="J227" i="2"/>
  <c r="J226" i="2"/>
  <c r="I226" i="2"/>
  <c r="H226" i="2"/>
  <c r="G226" i="2"/>
  <c r="J225" i="2"/>
  <c r="J224" i="2"/>
  <c r="I224" i="2"/>
  <c r="H224" i="2"/>
  <c r="G224" i="2"/>
  <c r="J223" i="2"/>
  <c r="J222" i="2"/>
  <c r="J221" i="2"/>
  <c r="I221" i="2"/>
  <c r="H221" i="2"/>
  <c r="G221" i="2"/>
  <c r="J220" i="2"/>
  <c r="I220" i="2"/>
  <c r="H220" i="2"/>
  <c r="G220" i="2"/>
  <c r="I219" i="2"/>
  <c r="G219" i="2"/>
  <c r="J218" i="2"/>
  <c r="J217" i="2"/>
  <c r="J216" i="2"/>
  <c r="J215" i="2"/>
  <c r="J214" i="2"/>
  <c r="J213" i="2"/>
  <c r="I213" i="2"/>
  <c r="H213" i="2"/>
  <c r="G213" i="2"/>
  <c r="J212" i="2"/>
  <c r="J211" i="2"/>
  <c r="J210" i="2"/>
  <c r="J209" i="2"/>
  <c r="I209" i="2"/>
  <c r="H209" i="2"/>
  <c r="G209" i="2"/>
  <c r="J208" i="2"/>
  <c r="J207" i="2"/>
  <c r="J206" i="2"/>
  <c r="J205" i="2"/>
  <c r="J204" i="2"/>
  <c r="J203" i="2"/>
  <c r="J202" i="2"/>
  <c r="I202" i="2"/>
  <c r="H202" i="2"/>
  <c r="G202" i="2"/>
  <c r="J201" i="2"/>
  <c r="J200" i="2"/>
  <c r="J199" i="2"/>
  <c r="J198" i="2"/>
  <c r="J197" i="2"/>
  <c r="I197" i="2"/>
  <c r="H197" i="2"/>
  <c r="G197" i="2"/>
  <c r="J196" i="2"/>
  <c r="J195" i="2"/>
  <c r="J194" i="2"/>
  <c r="J193" i="2"/>
  <c r="I193" i="2"/>
  <c r="H193" i="2"/>
  <c r="G193" i="2"/>
  <c r="J192" i="2"/>
  <c r="J191" i="2"/>
  <c r="I191" i="2"/>
  <c r="H191" i="2"/>
  <c r="G191" i="2"/>
  <c r="J190" i="2"/>
  <c r="J189" i="2"/>
  <c r="I189" i="2"/>
  <c r="H189" i="2"/>
  <c r="G189" i="2"/>
  <c r="J188" i="2"/>
  <c r="J187" i="2"/>
  <c r="I187" i="2"/>
  <c r="H187" i="2"/>
  <c r="G187" i="2"/>
  <c r="J186" i="2"/>
  <c r="J185" i="2"/>
  <c r="I185" i="2"/>
  <c r="H185" i="2"/>
  <c r="G185" i="2"/>
  <c r="J184" i="2"/>
  <c r="I184" i="2"/>
  <c r="H184" i="2"/>
  <c r="G184" i="2"/>
  <c r="J183" i="2"/>
  <c r="J182" i="2"/>
  <c r="I182" i="2"/>
  <c r="H182" i="2"/>
  <c r="G182" i="2"/>
  <c r="J181" i="2"/>
  <c r="J180" i="2"/>
  <c r="J179" i="2"/>
  <c r="J178" i="2"/>
  <c r="J177" i="2"/>
  <c r="J176" i="2"/>
  <c r="J175" i="2"/>
  <c r="I175" i="2"/>
  <c r="H175" i="2"/>
  <c r="G175" i="2"/>
  <c r="J174" i="2"/>
  <c r="J173" i="2"/>
  <c r="J172" i="2"/>
  <c r="J171" i="2"/>
  <c r="J170" i="2"/>
  <c r="J169" i="2"/>
  <c r="J168" i="2"/>
  <c r="J167" i="2"/>
  <c r="J166" i="2" s="1"/>
  <c r="I167" i="2"/>
  <c r="H167" i="2"/>
  <c r="H166" i="2" s="1"/>
  <c r="G167" i="2"/>
  <c r="I166" i="2"/>
  <c r="G166" i="2"/>
  <c r="J165" i="2"/>
  <c r="J164" i="2"/>
  <c r="I164" i="2"/>
  <c r="H164" i="2"/>
  <c r="G164" i="2"/>
  <c r="J163" i="2"/>
  <c r="J162" i="2"/>
  <c r="I162" i="2"/>
  <c r="H162" i="2"/>
  <c r="G162" i="2"/>
  <c r="J161" i="2"/>
  <c r="J160" i="2"/>
  <c r="I160" i="2"/>
  <c r="H160" i="2"/>
  <c r="G160" i="2"/>
  <c r="J159" i="2"/>
  <c r="J158" i="2"/>
  <c r="I158" i="2"/>
  <c r="H158" i="2"/>
  <c r="G158" i="2"/>
  <c r="J157" i="2"/>
  <c r="J156" i="2"/>
  <c r="I156" i="2"/>
  <c r="H156" i="2"/>
  <c r="G156" i="2"/>
  <c r="J155" i="2"/>
  <c r="J154" i="2"/>
  <c r="I154" i="2"/>
  <c r="H154" i="2"/>
  <c r="G154" i="2"/>
  <c r="J153" i="2"/>
  <c r="J152" i="2"/>
  <c r="I152" i="2"/>
  <c r="H152" i="2"/>
  <c r="G152" i="2"/>
  <c r="J151" i="2"/>
  <c r="J150" i="2"/>
  <c r="I150" i="2"/>
  <c r="H150" i="2"/>
  <c r="G150" i="2"/>
  <c r="J149" i="2"/>
  <c r="J148" i="2"/>
  <c r="I148" i="2"/>
  <c r="H148" i="2"/>
  <c r="G148" i="2"/>
  <c r="J147" i="2"/>
  <c r="I147" i="2"/>
  <c r="H147" i="2"/>
  <c r="G147" i="2"/>
  <c r="J146" i="2"/>
  <c r="J145" i="2"/>
  <c r="I145" i="2"/>
  <c r="H145" i="2"/>
  <c r="G145" i="2"/>
  <c r="J144" i="2"/>
  <c r="J143" i="2"/>
  <c r="I143" i="2"/>
  <c r="H143" i="2"/>
  <c r="G143" i="2"/>
  <c r="J142" i="2"/>
  <c r="J141" i="2"/>
  <c r="I141" i="2"/>
  <c r="H141" i="2"/>
  <c r="G141" i="2"/>
  <c r="J140" i="2"/>
  <c r="J139" i="2"/>
  <c r="I139" i="2"/>
  <c r="H139" i="2"/>
  <c r="G139" i="2"/>
  <c r="J138" i="2"/>
  <c r="J137" i="2"/>
  <c r="I137" i="2"/>
  <c r="H137" i="2"/>
  <c r="G137" i="2"/>
  <c r="J136" i="2"/>
  <c r="J135" i="2"/>
  <c r="J134" i="2"/>
  <c r="J133" i="2"/>
  <c r="J132" i="2"/>
  <c r="J131" i="2"/>
  <c r="I131" i="2"/>
  <c r="H131" i="2"/>
  <c r="G131" i="2"/>
  <c r="J130" i="2"/>
  <c r="J129" i="2"/>
  <c r="I129" i="2"/>
  <c r="H129" i="2"/>
  <c r="G129" i="2"/>
  <c r="J128" i="2"/>
  <c r="J127" i="2"/>
  <c r="J126" i="2" s="1"/>
  <c r="I127" i="2"/>
  <c r="H127" i="2"/>
  <c r="H126" i="2" s="1"/>
  <c r="G127" i="2"/>
  <c r="I126" i="2"/>
  <c r="G126" i="2"/>
  <c r="J125" i="2"/>
  <c r="J124" i="2"/>
  <c r="I124" i="2"/>
  <c r="H124" i="2"/>
  <c r="G124" i="2"/>
  <c r="J123" i="2"/>
  <c r="J122" i="2"/>
  <c r="I122" i="2"/>
  <c r="H122" i="2"/>
  <c r="G122" i="2"/>
  <c r="J121" i="2"/>
  <c r="J120" i="2"/>
  <c r="I120" i="2"/>
  <c r="H120" i="2"/>
  <c r="G120" i="2"/>
  <c r="J119" i="2"/>
  <c r="J118" i="2"/>
  <c r="I118" i="2"/>
  <c r="I117" i="2" s="1"/>
  <c r="H118" i="2"/>
  <c r="G118" i="2"/>
  <c r="G117" i="2" s="1"/>
  <c r="J117" i="2"/>
  <c r="H117" i="2"/>
  <c r="J116" i="2"/>
  <c r="J115" i="2"/>
  <c r="I115" i="2"/>
  <c r="H115" i="2"/>
  <c r="G115" i="2"/>
  <c r="J114" i="2"/>
  <c r="J113" i="2"/>
  <c r="J112" i="2" s="1"/>
  <c r="I113" i="2"/>
  <c r="H113" i="2"/>
  <c r="H112" i="2" s="1"/>
  <c r="G113" i="2"/>
  <c r="I112" i="2"/>
  <c r="G112" i="2"/>
  <c r="J111" i="2"/>
  <c r="J110" i="2"/>
  <c r="I110" i="2"/>
  <c r="H110" i="2"/>
  <c r="G110" i="2"/>
  <c r="J109" i="2"/>
  <c r="J108" i="2"/>
  <c r="I108" i="2"/>
  <c r="I107" i="2" s="1"/>
  <c r="H108" i="2"/>
  <c r="G108" i="2"/>
  <c r="G107" i="2" s="1"/>
  <c r="J107" i="2"/>
  <c r="H107" i="2"/>
  <c r="J106" i="2"/>
  <c r="J105" i="2"/>
  <c r="I105" i="2"/>
  <c r="H105" i="2"/>
  <c r="G105" i="2"/>
  <c r="J104" i="2"/>
  <c r="J103" i="2"/>
  <c r="I103" i="2"/>
  <c r="H103" i="2"/>
  <c r="G103" i="2"/>
  <c r="J102" i="2"/>
  <c r="J101" i="2"/>
  <c r="J100" i="2"/>
  <c r="I100" i="2"/>
  <c r="H100" i="2"/>
  <c r="G100" i="2"/>
  <c r="J99" i="2"/>
  <c r="I98" i="2"/>
  <c r="H98" i="2"/>
  <c r="G98" i="2"/>
  <c r="J97" i="2"/>
  <c r="J96" i="2"/>
  <c r="I96" i="2"/>
  <c r="H96" i="2"/>
  <c r="G96" i="2"/>
  <c r="J95" i="2"/>
  <c r="J94" i="2"/>
  <c r="I94" i="2"/>
  <c r="H94" i="2"/>
  <c r="G94" i="2"/>
  <c r="J93" i="2"/>
  <c r="J92" i="2"/>
  <c r="I92" i="2"/>
  <c r="H92" i="2"/>
  <c r="G92" i="2"/>
  <c r="J91" i="2"/>
  <c r="J90" i="2"/>
  <c r="I90" i="2"/>
  <c r="I89" i="2" s="1"/>
  <c r="I88" i="2" s="1"/>
  <c r="H90" i="2"/>
  <c r="G90" i="2"/>
  <c r="G89" i="2" s="1"/>
  <c r="G88" i="2" s="1"/>
  <c r="H89" i="2"/>
  <c r="H88" i="2" s="1"/>
  <c r="J87" i="2"/>
  <c r="J86" i="2"/>
  <c r="I86" i="2"/>
  <c r="H86" i="2"/>
  <c r="G86" i="2"/>
  <c r="J85" i="2"/>
  <c r="J84" i="2"/>
  <c r="I84" i="2"/>
  <c r="H84" i="2"/>
  <c r="G84" i="2"/>
  <c r="J83" i="2"/>
  <c r="J82" i="2"/>
  <c r="I82" i="2"/>
  <c r="H82" i="2"/>
  <c r="G82" i="2"/>
  <c r="J81" i="2"/>
  <c r="J80" i="2"/>
  <c r="I80" i="2"/>
  <c r="I79" i="2" s="1"/>
  <c r="H80" i="2"/>
  <c r="G80" i="2"/>
  <c r="G79" i="2" s="1"/>
  <c r="J79" i="2"/>
  <c r="H79" i="2"/>
  <c r="J78" i="2"/>
  <c r="J77" i="2"/>
  <c r="J76" i="2"/>
  <c r="J75" i="2"/>
  <c r="J74" i="2"/>
  <c r="I74" i="2"/>
  <c r="H74" i="2"/>
  <c r="G74" i="2"/>
  <c r="J73" i="2"/>
  <c r="J72" i="2"/>
  <c r="I72" i="2"/>
  <c r="H72" i="2"/>
  <c r="G72" i="2"/>
  <c r="J71" i="2"/>
  <c r="I71" i="2"/>
  <c r="H71" i="2"/>
  <c r="G71" i="2"/>
  <c r="J70" i="2"/>
  <c r="J69" i="2"/>
  <c r="J68" i="2"/>
  <c r="I68" i="2"/>
  <c r="H68" i="2"/>
  <c r="G68" i="2"/>
  <c r="J67" i="2"/>
  <c r="J66" i="2"/>
  <c r="J65" i="2"/>
  <c r="I65" i="2"/>
  <c r="H65" i="2"/>
  <c r="G65" i="2"/>
  <c r="J64" i="2"/>
  <c r="I64" i="2"/>
  <c r="H64" i="2"/>
  <c r="G64" i="2"/>
  <c r="J63" i="2"/>
  <c r="J62" i="2"/>
  <c r="I62" i="2"/>
  <c r="H62" i="2"/>
  <c r="G62" i="2"/>
  <c r="J61" i="2"/>
  <c r="J60" i="2"/>
  <c r="J59" i="2"/>
  <c r="J58" i="2"/>
  <c r="J57" i="2"/>
  <c r="G56" i="2"/>
  <c r="J56" i="2" s="1"/>
  <c r="J51" i="2" s="1"/>
  <c r="J55" i="2"/>
  <c r="J54" i="2"/>
  <c r="J53" i="2"/>
  <c r="J52" i="2"/>
  <c r="I51" i="2"/>
  <c r="H51" i="2"/>
  <c r="G51" i="2"/>
  <c r="J50" i="2"/>
  <c r="J49" i="2"/>
  <c r="I49" i="2"/>
  <c r="H49" i="2"/>
  <c r="H48" i="2" s="1"/>
  <c r="G49" i="2"/>
  <c r="I48" i="2"/>
  <c r="G48" i="2"/>
  <c r="J47" i="2"/>
  <c r="J46" i="2"/>
  <c r="I46" i="2"/>
  <c r="H46" i="2"/>
  <c r="G46" i="2"/>
  <c r="J45" i="2"/>
  <c r="J44" i="2"/>
  <c r="J43" i="2"/>
  <c r="J42" i="2"/>
  <c r="J41" i="2"/>
  <c r="I41" i="2"/>
  <c r="H41" i="2"/>
  <c r="G41" i="2"/>
  <c r="G40" i="2"/>
  <c r="J40" i="2" s="1"/>
  <c r="M39" i="2"/>
  <c r="I39" i="2"/>
  <c r="H39" i="2"/>
  <c r="G39" i="2"/>
  <c r="J38" i="2"/>
  <c r="J37" i="2"/>
  <c r="I37" i="2"/>
  <c r="H37" i="2"/>
  <c r="G37" i="2"/>
  <c r="J36" i="2"/>
  <c r="J35" i="2"/>
  <c r="J34" i="2"/>
  <c r="J33" i="2"/>
  <c r="J32" i="2"/>
  <c r="J31" i="2"/>
  <c r="H30" i="2"/>
  <c r="J30" i="2" s="1"/>
  <c r="I29" i="2"/>
  <c r="H29" i="2"/>
  <c r="G29" i="2"/>
  <c r="J28" i="2"/>
  <c r="J27" i="2"/>
  <c r="J26" i="2"/>
  <c r="J25" i="2"/>
  <c r="J24" i="2"/>
  <c r="J23" i="2"/>
  <c r="J22" i="2"/>
  <c r="I22" i="2"/>
  <c r="H22" i="2"/>
  <c r="H21" i="2" s="1"/>
  <c r="H20" i="2" s="1"/>
  <c r="G22" i="2"/>
  <c r="I21" i="2"/>
  <c r="I20" i="2" s="1"/>
  <c r="G21" i="2"/>
  <c r="G20" i="2" s="1"/>
  <c r="G15" i="2"/>
  <c r="N515" i="1"/>
  <c r="M514" i="1"/>
  <c r="L514" i="1"/>
  <c r="K514" i="1"/>
  <c r="J514" i="1"/>
  <c r="I514" i="1"/>
  <c r="H514" i="1"/>
  <c r="G514" i="1"/>
  <c r="N513" i="1"/>
  <c r="Q513" i="1" s="1"/>
  <c r="N512" i="1"/>
  <c r="Q512" i="1" s="1"/>
  <c r="M512" i="1"/>
  <c r="L512" i="1"/>
  <c r="K512" i="1"/>
  <c r="J512" i="1"/>
  <c r="I512" i="1"/>
  <c r="H512" i="1"/>
  <c r="G512" i="1"/>
  <c r="M511" i="1"/>
  <c r="L511" i="1"/>
  <c r="K511" i="1"/>
  <c r="J511" i="1"/>
  <c r="I511" i="1"/>
  <c r="H511" i="1"/>
  <c r="G511" i="1"/>
  <c r="N510" i="1"/>
  <c r="M509" i="1"/>
  <c r="L509" i="1"/>
  <c r="K509" i="1"/>
  <c r="J509" i="1"/>
  <c r="I509" i="1"/>
  <c r="H509" i="1"/>
  <c r="G509" i="1"/>
  <c r="N508" i="1"/>
  <c r="Q508" i="1" s="1"/>
  <c r="N507" i="1"/>
  <c r="Q507" i="1" s="1"/>
  <c r="M507" i="1"/>
  <c r="L507" i="1"/>
  <c r="K507" i="1"/>
  <c r="J507" i="1"/>
  <c r="I507" i="1"/>
  <c r="H507" i="1"/>
  <c r="G507" i="1"/>
  <c r="N506" i="1"/>
  <c r="M505" i="1"/>
  <c r="L505" i="1"/>
  <c r="K505" i="1"/>
  <c r="J505" i="1"/>
  <c r="I505" i="1"/>
  <c r="H505" i="1"/>
  <c r="G505" i="1"/>
  <c r="N504" i="1"/>
  <c r="Q504" i="1" s="1"/>
  <c r="N503" i="1"/>
  <c r="Q503" i="1" s="1"/>
  <c r="M503" i="1"/>
  <c r="L503" i="1"/>
  <c r="K503" i="1"/>
  <c r="J503" i="1"/>
  <c r="I503" i="1"/>
  <c r="H503" i="1"/>
  <c r="G503" i="1"/>
  <c r="N502" i="1"/>
  <c r="M501" i="1"/>
  <c r="L501" i="1"/>
  <c r="K501" i="1"/>
  <c r="J501" i="1"/>
  <c r="I501" i="1"/>
  <c r="H501" i="1"/>
  <c r="G501" i="1"/>
  <c r="N500" i="1"/>
  <c r="Q500" i="1" s="1"/>
  <c r="N499" i="1"/>
  <c r="Q499" i="1" s="1"/>
  <c r="M499" i="1"/>
  <c r="L499" i="1"/>
  <c r="K499" i="1"/>
  <c r="J499" i="1"/>
  <c r="I499" i="1"/>
  <c r="H499" i="1"/>
  <c r="G499" i="1"/>
  <c r="M498" i="1"/>
  <c r="L498" i="1"/>
  <c r="K498" i="1"/>
  <c r="J498" i="1"/>
  <c r="I498" i="1"/>
  <c r="H498" i="1"/>
  <c r="G498" i="1"/>
  <c r="N497" i="1"/>
  <c r="M496" i="1"/>
  <c r="L496" i="1"/>
  <c r="K496" i="1"/>
  <c r="J496" i="1"/>
  <c r="I496" i="1"/>
  <c r="H496" i="1"/>
  <c r="G496" i="1"/>
  <c r="N495" i="1"/>
  <c r="Q495" i="1" s="1"/>
  <c r="N494" i="1"/>
  <c r="Q494" i="1" s="1"/>
  <c r="M494" i="1"/>
  <c r="L494" i="1"/>
  <c r="K494" i="1"/>
  <c r="J494" i="1"/>
  <c r="I494" i="1"/>
  <c r="H494" i="1"/>
  <c r="G494" i="1"/>
  <c r="N493" i="1"/>
  <c r="M492" i="1"/>
  <c r="L492" i="1"/>
  <c r="K492" i="1"/>
  <c r="J492" i="1"/>
  <c r="I492" i="1"/>
  <c r="H492" i="1"/>
  <c r="G492" i="1"/>
  <c r="N491" i="1"/>
  <c r="Q491" i="1" s="1"/>
  <c r="N490" i="1"/>
  <c r="Q490" i="1" s="1"/>
  <c r="M490" i="1"/>
  <c r="L490" i="1"/>
  <c r="K490" i="1"/>
  <c r="J490" i="1"/>
  <c r="I490" i="1"/>
  <c r="H490" i="1"/>
  <c r="G490" i="1"/>
  <c r="N489" i="1"/>
  <c r="M488" i="1"/>
  <c r="L488" i="1"/>
  <c r="K488" i="1"/>
  <c r="J488" i="1"/>
  <c r="I488" i="1"/>
  <c r="H488" i="1"/>
  <c r="G488" i="1"/>
  <c r="M487" i="1"/>
  <c r="L487" i="1"/>
  <c r="K487" i="1"/>
  <c r="J487" i="1"/>
  <c r="I487" i="1"/>
  <c r="H487" i="1"/>
  <c r="G487" i="1"/>
  <c r="M486" i="1"/>
  <c r="L486" i="1"/>
  <c r="K486" i="1"/>
  <c r="J486" i="1"/>
  <c r="I486" i="1"/>
  <c r="H486" i="1"/>
  <c r="G486" i="1"/>
  <c r="N485" i="1"/>
  <c r="Q485" i="1" s="1"/>
  <c r="N484" i="1"/>
  <c r="Q484" i="1" s="1"/>
  <c r="M484" i="1"/>
  <c r="L484" i="1"/>
  <c r="K484" i="1"/>
  <c r="J484" i="1"/>
  <c r="I484" i="1"/>
  <c r="H484" i="1"/>
  <c r="G484" i="1"/>
  <c r="N483" i="1"/>
  <c r="M482" i="1"/>
  <c r="L482" i="1"/>
  <c r="K482" i="1"/>
  <c r="J482" i="1"/>
  <c r="I482" i="1"/>
  <c r="H482" i="1"/>
  <c r="G482" i="1"/>
  <c r="N481" i="1"/>
  <c r="Q481" i="1" s="1"/>
  <c r="N480" i="1"/>
  <c r="Q480" i="1" s="1"/>
  <c r="M480" i="1"/>
  <c r="L480" i="1"/>
  <c r="K480" i="1"/>
  <c r="J480" i="1"/>
  <c r="I480" i="1"/>
  <c r="H480" i="1"/>
  <c r="G480" i="1"/>
  <c r="M479" i="1"/>
  <c r="L479" i="1"/>
  <c r="K479" i="1"/>
  <c r="J479" i="1"/>
  <c r="I479" i="1"/>
  <c r="H479" i="1"/>
  <c r="G479" i="1"/>
  <c r="N478" i="1"/>
  <c r="N477" i="1"/>
  <c r="Q477" i="1" s="1"/>
  <c r="M477" i="1"/>
  <c r="L477" i="1"/>
  <c r="K477" i="1"/>
  <c r="J477" i="1"/>
  <c r="I477" i="1"/>
  <c r="H477" i="1"/>
  <c r="G477" i="1"/>
  <c r="N476" i="1"/>
  <c r="Q476" i="1" s="1"/>
  <c r="N475" i="1"/>
  <c r="N474" i="1"/>
  <c r="Q474" i="1" s="1"/>
  <c r="N473" i="1"/>
  <c r="N472" i="1"/>
  <c r="Q472" i="1" s="1"/>
  <c r="M472" i="1"/>
  <c r="L472" i="1"/>
  <c r="K472" i="1"/>
  <c r="J472" i="1"/>
  <c r="I472" i="1"/>
  <c r="H472" i="1"/>
  <c r="G472" i="1"/>
  <c r="N471" i="1"/>
  <c r="Q471" i="1" s="1"/>
  <c r="N470" i="1"/>
  <c r="Q470" i="1" s="1"/>
  <c r="M470" i="1"/>
  <c r="L470" i="1"/>
  <c r="K470" i="1"/>
  <c r="J470" i="1"/>
  <c r="I470" i="1"/>
  <c r="H470" i="1"/>
  <c r="G470" i="1"/>
  <c r="N469" i="1"/>
  <c r="M468" i="1"/>
  <c r="L468" i="1"/>
  <c r="K468" i="1"/>
  <c r="J468" i="1"/>
  <c r="I468" i="1"/>
  <c r="H468" i="1"/>
  <c r="G468" i="1"/>
  <c r="N467" i="1"/>
  <c r="Q467" i="1" s="1"/>
  <c r="N466" i="1"/>
  <c r="Q466" i="1" s="1"/>
  <c r="M466" i="1"/>
  <c r="L466" i="1"/>
  <c r="K466" i="1"/>
  <c r="J466" i="1"/>
  <c r="I466" i="1"/>
  <c r="H466" i="1"/>
  <c r="G466" i="1"/>
  <c r="N465" i="1"/>
  <c r="N464" i="1"/>
  <c r="Q464" i="1" s="1"/>
  <c r="M463" i="1"/>
  <c r="L463" i="1"/>
  <c r="K463" i="1"/>
  <c r="J463" i="1"/>
  <c r="I463" i="1"/>
  <c r="H463" i="1"/>
  <c r="G463" i="1"/>
  <c r="N462" i="1"/>
  <c r="N461" i="1"/>
  <c r="Q461" i="1" s="1"/>
  <c r="M461" i="1"/>
  <c r="L461" i="1"/>
  <c r="K461" i="1"/>
  <c r="J461" i="1"/>
  <c r="I461" i="1"/>
  <c r="H461" i="1"/>
  <c r="G461" i="1"/>
  <c r="M460" i="1"/>
  <c r="L460" i="1"/>
  <c r="K460" i="1"/>
  <c r="J460" i="1"/>
  <c r="I460" i="1"/>
  <c r="H460" i="1"/>
  <c r="G460" i="1"/>
  <c r="N459" i="1"/>
  <c r="Q459" i="1" s="1"/>
  <c r="N458" i="1"/>
  <c r="Q458" i="1" s="1"/>
  <c r="M458" i="1"/>
  <c r="L458" i="1"/>
  <c r="K458" i="1"/>
  <c r="J458" i="1"/>
  <c r="I458" i="1"/>
  <c r="H458" i="1"/>
  <c r="G458" i="1"/>
  <c r="N457" i="1"/>
  <c r="N456" i="1"/>
  <c r="Q456" i="1" s="1"/>
  <c r="M456" i="1"/>
  <c r="L456" i="1"/>
  <c r="K456" i="1"/>
  <c r="J456" i="1"/>
  <c r="I456" i="1"/>
  <c r="H456" i="1"/>
  <c r="G456" i="1"/>
  <c r="N455" i="1"/>
  <c r="Q455" i="1" s="1"/>
  <c r="M455" i="1"/>
  <c r="L455" i="1"/>
  <c r="K455" i="1"/>
  <c r="J455" i="1"/>
  <c r="I455" i="1"/>
  <c r="H455" i="1"/>
  <c r="G455" i="1"/>
  <c r="N454" i="1"/>
  <c r="Q454" i="1" s="1"/>
  <c r="M453" i="1"/>
  <c r="L453" i="1"/>
  <c r="K453" i="1"/>
  <c r="J453" i="1"/>
  <c r="I453" i="1"/>
  <c r="H453" i="1"/>
  <c r="G453" i="1"/>
  <c r="N452" i="1"/>
  <c r="Q452" i="1" s="1"/>
  <c r="N451" i="1"/>
  <c r="Q451" i="1" s="1"/>
  <c r="M451" i="1"/>
  <c r="L451" i="1"/>
  <c r="K451" i="1"/>
  <c r="J451" i="1"/>
  <c r="I451" i="1"/>
  <c r="H451" i="1"/>
  <c r="G451" i="1"/>
  <c r="N450" i="1"/>
  <c r="Q450" i="1" s="1"/>
  <c r="M449" i="1"/>
  <c r="L449" i="1"/>
  <c r="K449" i="1"/>
  <c r="J449" i="1"/>
  <c r="I449" i="1"/>
  <c r="H449" i="1"/>
  <c r="G449" i="1"/>
  <c r="N448" i="1"/>
  <c r="N447" i="1"/>
  <c r="Q447" i="1" s="1"/>
  <c r="M447" i="1"/>
  <c r="L447" i="1"/>
  <c r="K447" i="1"/>
  <c r="J447" i="1"/>
  <c r="I447" i="1"/>
  <c r="H447" i="1"/>
  <c r="G447" i="1"/>
  <c r="N446" i="1"/>
  <c r="Q446" i="1" s="1"/>
  <c r="M445" i="1"/>
  <c r="L445" i="1"/>
  <c r="K445" i="1"/>
  <c r="J445" i="1"/>
  <c r="I445" i="1"/>
  <c r="H445" i="1"/>
  <c r="G445" i="1"/>
  <c r="N444" i="1"/>
  <c r="Q444" i="1" s="1"/>
  <c r="N443" i="1"/>
  <c r="Q443" i="1" s="1"/>
  <c r="M443" i="1"/>
  <c r="L443" i="1"/>
  <c r="K443" i="1"/>
  <c r="J443" i="1"/>
  <c r="I443" i="1"/>
  <c r="H443" i="1"/>
  <c r="G443" i="1"/>
  <c r="N442" i="1"/>
  <c r="Q442" i="1" s="1"/>
  <c r="M441" i="1"/>
  <c r="L441" i="1"/>
  <c r="K441" i="1"/>
  <c r="J441" i="1"/>
  <c r="I441" i="1"/>
  <c r="H441" i="1"/>
  <c r="G441" i="1"/>
  <c r="M440" i="1"/>
  <c r="L440" i="1"/>
  <c r="K440" i="1"/>
  <c r="J440" i="1"/>
  <c r="I440" i="1"/>
  <c r="H440" i="1"/>
  <c r="G440" i="1"/>
  <c r="N439" i="1"/>
  <c r="N438" i="1"/>
  <c r="Q438" i="1" s="1"/>
  <c r="M438" i="1"/>
  <c r="L438" i="1"/>
  <c r="K438" i="1"/>
  <c r="J438" i="1"/>
  <c r="I438" i="1"/>
  <c r="H438" i="1"/>
  <c r="G438" i="1"/>
  <c r="N437" i="1"/>
  <c r="Q437" i="1" s="1"/>
  <c r="M436" i="1"/>
  <c r="L436" i="1"/>
  <c r="K436" i="1"/>
  <c r="J436" i="1"/>
  <c r="I436" i="1"/>
  <c r="H436" i="1"/>
  <c r="G436" i="1"/>
  <c r="N435" i="1"/>
  <c r="Q435" i="1" s="1"/>
  <c r="N434" i="1"/>
  <c r="Q434" i="1" s="1"/>
  <c r="M434" i="1"/>
  <c r="L434" i="1"/>
  <c r="K434" i="1"/>
  <c r="J434" i="1"/>
  <c r="I434" i="1"/>
  <c r="H434" i="1"/>
  <c r="G434" i="1"/>
  <c r="M433" i="1"/>
  <c r="L433" i="1"/>
  <c r="K433" i="1"/>
  <c r="J433" i="1"/>
  <c r="I433" i="1"/>
  <c r="H433" i="1"/>
  <c r="G433" i="1"/>
  <c r="N432" i="1"/>
  <c r="Q432" i="1" s="1"/>
  <c r="M431" i="1"/>
  <c r="L431" i="1"/>
  <c r="K431" i="1"/>
  <c r="J431" i="1"/>
  <c r="I431" i="1"/>
  <c r="H431" i="1"/>
  <c r="G431" i="1"/>
  <c r="N430" i="1"/>
  <c r="N429" i="1"/>
  <c r="Q429" i="1" s="1"/>
  <c r="M429" i="1"/>
  <c r="L429" i="1"/>
  <c r="K429" i="1"/>
  <c r="J429" i="1"/>
  <c r="I429" i="1"/>
  <c r="H429" i="1"/>
  <c r="G429" i="1"/>
  <c r="N428" i="1"/>
  <c r="Q428" i="1" s="1"/>
  <c r="M427" i="1"/>
  <c r="L427" i="1"/>
  <c r="K427" i="1"/>
  <c r="J427" i="1"/>
  <c r="I427" i="1"/>
  <c r="H427" i="1"/>
  <c r="G427" i="1"/>
  <c r="N426" i="1"/>
  <c r="N425" i="1"/>
  <c r="Q425" i="1" s="1"/>
  <c r="M425" i="1"/>
  <c r="L425" i="1"/>
  <c r="K425" i="1"/>
  <c r="J425" i="1"/>
  <c r="I425" i="1"/>
  <c r="H425" i="1"/>
  <c r="G425" i="1"/>
  <c r="M424" i="1"/>
  <c r="L424" i="1"/>
  <c r="K424" i="1"/>
  <c r="J424" i="1"/>
  <c r="I424" i="1"/>
  <c r="H424" i="1"/>
  <c r="G424" i="1"/>
  <c r="N423" i="1"/>
  <c r="Q423" i="1" s="1"/>
  <c r="M422" i="1"/>
  <c r="L422" i="1"/>
  <c r="K422" i="1"/>
  <c r="J422" i="1"/>
  <c r="I422" i="1"/>
  <c r="H422" i="1"/>
  <c r="G422" i="1"/>
  <c r="N421" i="1"/>
  <c r="N420" i="1"/>
  <c r="Q420" i="1" s="1"/>
  <c r="M420" i="1"/>
  <c r="L420" i="1"/>
  <c r="K420" i="1"/>
  <c r="J420" i="1"/>
  <c r="I420" i="1"/>
  <c r="H420" i="1"/>
  <c r="G420" i="1"/>
  <c r="N419" i="1"/>
  <c r="Q419" i="1" s="1"/>
  <c r="M418" i="1"/>
  <c r="L418" i="1"/>
  <c r="K418" i="1"/>
  <c r="J418" i="1"/>
  <c r="I418" i="1"/>
  <c r="H418" i="1"/>
  <c r="G418" i="1"/>
  <c r="N417" i="1"/>
  <c r="N416" i="1"/>
  <c r="Q416" i="1" s="1"/>
  <c r="M416" i="1"/>
  <c r="L416" i="1"/>
  <c r="K416" i="1"/>
  <c r="J416" i="1"/>
  <c r="I416" i="1"/>
  <c r="H416" i="1"/>
  <c r="G416" i="1"/>
  <c r="M415" i="1"/>
  <c r="L415" i="1"/>
  <c r="K415" i="1"/>
  <c r="J415" i="1"/>
  <c r="I415" i="1"/>
  <c r="H415" i="1"/>
  <c r="G415" i="1"/>
  <c r="N414" i="1"/>
  <c r="Q414" i="1" s="1"/>
  <c r="M413" i="1"/>
  <c r="L413" i="1"/>
  <c r="K413" i="1"/>
  <c r="J413" i="1"/>
  <c r="I413" i="1"/>
  <c r="H413" i="1"/>
  <c r="G413" i="1"/>
  <c r="N412" i="1"/>
  <c r="Q412" i="1" s="1"/>
  <c r="N411" i="1"/>
  <c r="Q411" i="1" s="1"/>
  <c r="M411" i="1"/>
  <c r="L411" i="1"/>
  <c r="K411" i="1"/>
  <c r="J411" i="1"/>
  <c r="I411" i="1"/>
  <c r="H411" i="1"/>
  <c r="G411" i="1"/>
  <c r="N410" i="1"/>
  <c r="Q410" i="1" s="1"/>
  <c r="M409" i="1"/>
  <c r="L409" i="1"/>
  <c r="K409" i="1"/>
  <c r="J409" i="1"/>
  <c r="I409" i="1"/>
  <c r="H409" i="1"/>
  <c r="G409" i="1"/>
  <c r="N408" i="1"/>
  <c r="Q408" i="1" s="1"/>
  <c r="N407" i="1"/>
  <c r="Q407" i="1" s="1"/>
  <c r="M407" i="1"/>
  <c r="L407" i="1"/>
  <c r="K407" i="1"/>
  <c r="J407" i="1"/>
  <c r="I407" i="1"/>
  <c r="H407" i="1"/>
  <c r="G407" i="1"/>
  <c r="N406" i="1"/>
  <c r="Q406" i="1" s="1"/>
  <c r="M405" i="1"/>
  <c r="L405" i="1"/>
  <c r="K405" i="1"/>
  <c r="J405" i="1"/>
  <c r="I405" i="1"/>
  <c r="H405" i="1"/>
  <c r="G405" i="1"/>
  <c r="M404" i="1"/>
  <c r="L404" i="1"/>
  <c r="K404" i="1"/>
  <c r="J404" i="1"/>
  <c r="I404" i="1"/>
  <c r="H404" i="1"/>
  <c r="G404" i="1"/>
  <c r="M403" i="1"/>
  <c r="L403" i="1"/>
  <c r="K403" i="1"/>
  <c r="J403" i="1"/>
  <c r="I403" i="1"/>
  <c r="H403" i="1"/>
  <c r="G403" i="1"/>
  <c r="N402" i="1"/>
  <c r="N401" i="1"/>
  <c r="Q401" i="1" s="1"/>
  <c r="M401" i="1"/>
  <c r="L401" i="1"/>
  <c r="K401" i="1"/>
  <c r="J401" i="1"/>
  <c r="I401" i="1"/>
  <c r="H401" i="1"/>
  <c r="G401" i="1"/>
  <c r="N400" i="1"/>
  <c r="Q400" i="1" s="1"/>
  <c r="M399" i="1"/>
  <c r="L399" i="1"/>
  <c r="K399" i="1"/>
  <c r="J399" i="1"/>
  <c r="I399" i="1"/>
  <c r="H399" i="1"/>
  <c r="G399" i="1"/>
  <c r="N398" i="1"/>
  <c r="N397" i="1"/>
  <c r="Q397" i="1" s="1"/>
  <c r="M397" i="1"/>
  <c r="L397" i="1"/>
  <c r="K397" i="1"/>
  <c r="J397" i="1"/>
  <c r="I397" i="1"/>
  <c r="H397" i="1"/>
  <c r="G397" i="1"/>
  <c r="M396" i="1"/>
  <c r="L396" i="1"/>
  <c r="K396" i="1"/>
  <c r="J396" i="1"/>
  <c r="I396" i="1"/>
  <c r="H396" i="1"/>
  <c r="G396" i="1"/>
  <c r="N395" i="1"/>
  <c r="Q395" i="1" s="1"/>
  <c r="N394" i="1"/>
  <c r="Q394" i="1" s="1"/>
  <c r="M394" i="1"/>
  <c r="L394" i="1"/>
  <c r="K394" i="1"/>
  <c r="J394" i="1"/>
  <c r="I394" i="1"/>
  <c r="H394" i="1"/>
  <c r="G394" i="1"/>
  <c r="N393" i="1"/>
  <c r="M392" i="1"/>
  <c r="L392" i="1"/>
  <c r="K392" i="1"/>
  <c r="J392" i="1"/>
  <c r="I392" i="1"/>
  <c r="H392" i="1"/>
  <c r="G392" i="1"/>
  <c r="N391" i="1"/>
  <c r="Q391" i="1" s="1"/>
  <c r="N390" i="1"/>
  <c r="Q390" i="1" s="1"/>
  <c r="M390" i="1"/>
  <c r="L390" i="1"/>
  <c r="K390" i="1"/>
  <c r="J390" i="1"/>
  <c r="I390" i="1"/>
  <c r="H390" i="1"/>
  <c r="G390" i="1"/>
  <c r="N389" i="1"/>
  <c r="M388" i="1"/>
  <c r="L388" i="1"/>
  <c r="K388" i="1"/>
  <c r="J388" i="1"/>
  <c r="I388" i="1"/>
  <c r="H388" i="1"/>
  <c r="G388" i="1"/>
  <c r="M387" i="1"/>
  <c r="L387" i="1"/>
  <c r="K387" i="1"/>
  <c r="J387" i="1"/>
  <c r="I387" i="1"/>
  <c r="H387" i="1"/>
  <c r="G387" i="1"/>
  <c r="N386" i="1"/>
  <c r="Q386" i="1" s="1"/>
  <c r="N385" i="1"/>
  <c r="Q385" i="1" s="1"/>
  <c r="M385" i="1"/>
  <c r="L385" i="1"/>
  <c r="K385" i="1"/>
  <c r="J385" i="1"/>
  <c r="I385" i="1"/>
  <c r="H385" i="1"/>
  <c r="G385" i="1"/>
  <c r="N384" i="1"/>
  <c r="M383" i="1"/>
  <c r="L383" i="1"/>
  <c r="K383" i="1"/>
  <c r="J383" i="1"/>
  <c r="I383" i="1"/>
  <c r="H383" i="1"/>
  <c r="G383" i="1"/>
  <c r="N382" i="1"/>
  <c r="Q382" i="1" s="1"/>
  <c r="N381" i="1"/>
  <c r="Q381" i="1" s="1"/>
  <c r="M381" i="1"/>
  <c r="L381" i="1"/>
  <c r="K381" i="1"/>
  <c r="J381" i="1"/>
  <c r="I381" i="1"/>
  <c r="H381" i="1"/>
  <c r="G381" i="1"/>
  <c r="M380" i="1"/>
  <c r="L380" i="1"/>
  <c r="K380" i="1"/>
  <c r="J380" i="1"/>
  <c r="I380" i="1"/>
  <c r="H380" i="1"/>
  <c r="G380" i="1"/>
  <c r="N379" i="1"/>
  <c r="N378" i="1"/>
  <c r="Q378" i="1" s="1"/>
  <c r="M378" i="1"/>
  <c r="L378" i="1"/>
  <c r="K378" i="1"/>
  <c r="J378" i="1"/>
  <c r="I378" i="1"/>
  <c r="H378" i="1"/>
  <c r="G378" i="1"/>
  <c r="N377" i="1"/>
  <c r="Q377" i="1" s="1"/>
  <c r="N376" i="1"/>
  <c r="Q376" i="1" s="1"/>
  <c r="M376" i="1"/>
  <c r="L376" i="1"/>
  <c r="K376" i="1"/>
  <c r="J376" i="1"/>
  <c r="I376" i="1"/>
  <c r="H376" i="1"/>
  <c r="G376" i="1"/>
  <c r="N375" i="1"/>
  <c r="N374" i="1"/>
  <c r="Q374" i="1" s="1"/>
  <c r="M374" i="1"/>
  <c r="L374" i="1"/>
  <c r="K374" i="1"/>
  <c r="J374" i="1"/>
  <c r="I374" i="1"/>
  <c r="H374" i="1"/>
  <c r="G374" i="1"/>
  <c r="N373" i="1"/>
  <c r="Q373" i="1" s="1"/>
  <c r="N372" i="1"/>
  <c r="Q372" i="1" s="1"/>
  <c r="M372" i="1"/>
  <c r="L372" i="1"/>
  <c r="K372" i="1"/>
  <c r="J372" i="1"/>
  <c r="I372" i="1"/>
  <c r="H372" i="1"/>
  <c r="G372" i="1"/>
  <c r="N371" i="1"/>
  <c r="Q371" i="1" s="1"/>
  <c r="M371" i="1"/>
  <c r="L371" i="1"/>
  <c r="K371" i="1"/>
  <c r="J371" i="1"/>
  <c r="I371" i="1"/>
  <c r="H371" i="1"/>
  <c r="G371" i="1"/>
  <c r="N370" i="1"/>
  <c r="N369" i="1"/>
  <c r="Q369" i="1" s="1"/>
  <c r="N368" i="1"/>
  <c r="M367" i="1"/>
  <c r="L367" i="1"/>
  <c r="K367" i="1"/>
  <c r="J367" i="1"/>
  <c r="I367" i="1"/>
  <c r="H367" i="1"/>
  <c r="G367" i="1"/>
  <c r="M366" i="1"/>
  <c r="L366" i="1"/>
  <c r="K366" i="1"/>
  <c r="J366" i="1"/>
  <c r="I366" i="1"/>
  <c r="H366" i="1"/>
  <c r="G366" i="1"/>
  <c r="N365" i="1"/>
  <c r="Q365" i="1" s="1"/>
  <c r="N364" i="1"/>
  <c r="N363" i="1"/>
  <c r="Q363" i="1" s="1"/>
  <c r="N362" i="1"/>
  <c r="Q362" i="1" s="1"/>
  <c r="M362" i="1"/>
  <c r="L362" i="1"/>
  <c r="K362" i="1"/>
  <c r="J362" i="1"/>
  <c r="I362" i="1"/>
  <c r="H362" i="1"/>
  <c r="G362" i="1"/>
  <c r="N361" i="1"/>
  <c r="N360" i="1"/>
  <c r="Q360" i="1" s="1"/>
  <c r="N359" i="1"/>
  <c r="N358" i="1"/>
  <c r="Q358" i="1" s="1"/>
  <c r="M358" i="1"/>
  <c r="L358" i="1"/>
  <c r="K358" i="1"/>
  <c r="J358" i="1"/>
  <c r="I358" i="1"/>
  <c r="H358" i="1"/>
  <c r="G358" i="1"/>
  <c r="N357" i="1"/>
  <c r="Q357" i="1" s="1"/>
  <c r="M356" i="1"/>
  <c r="L356" i="1"/>
  <c r="K356" i="1"/>
  <c r="J356" i="1"/>
  <c r="I356" i="1"/>
  <c r="H356" i="1"/>
  <c r="G356" i="1"/>
  <c r="M355" i="1"/>
  <c r="L355" i="1"/>
  <c r="K355" i="1"/>
  <c r="J355" i="1"/>
  <c r="I355" i="1"/>
  <c r="H355" i="1"/>
  <c r="G355" i="1"/>
  <c r="N354" i="1"/>
  <c r="M353" i="1"/>
  <c r="L353" i="1"/>
  <c r="K353" i="1"/>
  <c r="J353" i="1"/>
  <c r="I353" i="1"/>
  <c r="H353" i="1"/>
  <c r="G353" i="1"/>
  <c r="N352" i="1"/>
  <c r="Q352" i="1" s="1"/>
  <c r="M351" i="1"/>
  <c r="L351" i="1"/>
  <c r="K351" i="1"/>
  <c r="J351" i="1"/>
  <c r="I351" i="1"/>
  <c r="H351" i="1"/>
  <c r="G351" i="1"/>
  <c r="N350" i="1"/>
  <c r="N349" i="1"/>
  <c r="Q349" i="1" s="1"/>
  <c r="N348" i="1"/>
  <c r="Q348" i="1" s="1"/>
  <c r="M348" i="1"/>
  <c r="L348" i="1"/>
  <c r="K348" i="1"/>
  <c r="J348" i="1"/>
  <c r="I348" i="1"/>
  <c r="H348" i="1"/>
  <c r="G348" i="1"/>
  <c r="N347" i="1"/>
  <c r="N346" i="1"/>
  <c r="Q346" i="1" s="1"/>
  <c r="N345" i="1"/>
  <c r="N344" i="1"/>
  <c r="Q344" i="1" s="1"/>
  <c r="M344" i="1"/>
  <c r="L344" i="1"/>
  <c r="K344" i="1"/>
  <c r="J344" i="1"/>
  <c r="I344" i="1"/>
  <c r="H344" i="1"/>
  <c r="G344" i="1"/>
  <c r="N343" i="1"/>
  <c r="Q343" i="1" s="1"/>
  <c r="N342" i="1"/>
  <c r="Q342" i="1" s="1"/>
  <c r="N341" i="1"/>
  <c r="Q341" i="1" s="1"/>
  <c r="N340" i="1"/>
  <c r="Q340" i="1" s="1"/>
  <c r="M340" i="1"/>
  <c r="L340" i="1"/>
  <c r="K340" i="1"/>
  <c r="J340" i="1"/>
  <c r="I340" i="1"/>
  <c r="H340" i="1"/>
  <c r="G340" i="1"/>
  <c r="M339" i="1"/>
  <c r="L339" i="1"/>
  <c r="K339" i="1"/>
  <c r="J339" i="1"/>
  <c r="I339" i="1"/>
  <c r="H339" i="1"/>
  <c r="G339" i="1"/>
  <c r="M338" i="1"/>
  <c r="L338" i="1"/>
  <c r="K338" i="1"/>
  <c r="J338" i="1"/>
  <c r="I338" i="1"/>
  <c r="H338" i="1"/>
  <c r="G338" i="1"/>
  <c r="N337" i="1"/>
  <c r="N336" i="1"/>
  <c r="Q336" i="1" s="1"/>
  <c r="M336" i="1"/>
  <c r="L336" i="1"/>
  <c r="K336" i="1"/>
  <c r="J336" i="1"/>
  <c r="I336" i="1"/>
  <c r="H336" i="1"/>
  <c r="G336" i="1"/>
  <c r="N335" i="1"/>
  <c r="Q335" i="1" s="1"/>
  <c r="N334" i="1"/>
  <c r="Q334" i="1" s="1"/>
  <c r="M334" i="1"/>
  <c r="L334" i="1"/>
  <c r="K334" i="1"/>
  <c r="J334" i="1"/>
  <c r="I334" i="1"/>
  <c r="H334" i="1"/>
  <c r="G334" i="1"/>
  <c r="N333" i="1"/>
  <c r="N332" i="1"/>
  <c r="Q332" i="1" s="1"/>
  <c r="M332" i="1"/>
  <c r="L332" i="1"/>
  <c r="K332" i="1"/>
  <c r="J332" i="1"/>
  <c r="I332" i="1"/>
  <c r="H332" i="1"/>
  <c r="G332" i="1"/>
  <c r="N331" i="1"/>
  <c r="Q331" i="1" s="1"/>
  <c r="N330" i="1"/>
  <c r="Q330" i="1" s="1"/>
  <c r="M330" i="1"/>
  <c r="L330" i="1"/>
  <c r="K330" i="1"/>
  <c r="J330" i="1"/>
  <c r="I330" i="1"/>
  <c r="H330" i="1"/>
  <c r="G330" i="1"/>
  <c r="N329" i="1"/>
  <c r="M328" i="1"/>
  <c r="L328" i="1"/>
  <c r="K328" i="1"/>
  <c r="J328" i="1"/>
  <c r="I328" i="1"/>
  <c r="H328" i="1"/>
  <c r="G328" i="1"/>
  <c r="N327" i="1"/>
  <c r="Q327" i="1" s="1"/>
  <c r="N326" i="1"/>
  <c r="Q326" i="1" s="1"/>
  <c r="M326" i="1"/>
  <c r="L326" i="1"/>
  <c r="K326" i="1"/>
  <c r="J326" i="1"/>
  <c r="I326" i="1"/>
  <c r="H326" i="1"/>
  <c r="G326" i="1"/>
  <c r="N325" i="1"/>
  <c r="M324" i="1"/>
  <c r="L324" i="1"/>
  <c r="K324" i="1"/>
  <c r="J324" i="1"/>
  <c r="I324" i="1"/>
  <c r="H324" i="1"/>
  <c r="G324" i="1"/>
  <c r="N323" i="1"/>
  <c r="Q323" i="1" s="1"/>
  <c r="N322" i="1"/>
  <c r="Q322" i="1" s="1"/>
  <c r="M322" i="1"/>
  <c r="L322" i="1"/>
  <c r="K322" i="1"/>
  <c r="J322" i="1"/>
  <c r="I322" i="1"/>
  <c r="H322" i="1"/>
  <c r="G322" i="1"/>
  <c r="N321" i="1"/>
  <c r="M320" i="1"/>
  <c r="L320" i="1"/>
  <c r="K320" i="1"/>
  <c r="J320" i="1"/>
  <c r="I320" i="1"/>
  <c r="H320" i="1"/>
  <c r="G320" i="1"/>
  <c r="M319" i="1"/>
  <c r="L319" i="1"/>
  <c r="K319" i="1"/>
  <c r="J319" i="1"/>
  <c r="I319" i="1"/>
  <c r="H319" i="1"/>
  <c r="G319" i="1"/>
  <c r="N318" i="1"/>
  <c r="Q318" i="1" s="1"/>
  <c r="N317" i="1"/>
  <c r="Q317" i="1" s="1"/>
  <c r="M317" i="1"/>
  <c r="L317" i="1"/>
  <c r="K317" i="1"/>
  <c r="J317" i="1"/>
  <c r="I317" i="1"/>
  <c r="H317" i="1"/>
  <c r="G317" i="1"/>
  <c r="N316" i="1"/>
  <c r="M315" i="1"/>
  <c r="L315" i="1"/>
  <c r="K315" i="1"/>
  <c r="J315" i="1"/>
  <c r="I315" i="1"/>
  <c r="H315" i="1"/>
  <c r="G315" i="1"/>
  <c r="M314" i="1"/>
  <c r="L314" i="1"/>
  <c r="K314" i="1"/>
  <c r="J314" i="1"/>
  <c r="I314" i="1"/>
  <c r="H314" i="1"/>
  <c r="G314" i="1"/>
  <c r="N313" i="1"/>
  <c r="Q313" i="1" s="1"/>
  <c r="N312" i="1"/>
  <c r="N311" i="1"/>
  <c r="Q311" i="1" s="1"/>
  <c r="N310" i="1"/>
  <c r="N309" i="1"/>
  <c r="Q309" i="1" s="1"/>
  <c r="N308" i="1"/>
  <c r="M307" i="1"/>
  <c r="L307" i="1"/>
  <c r="K307" i="1"/>
  <c r="J307" i="1"/>
  <c r="I307" i="1"/>
  <c r="H307" i="1"/>
  <c r="G307" i="1"/>
  <c r="N306" i="1"/>
  <c r="Q306" i="1" s="1"/>
  <c r="N305" i="1"/>
  <c r="N304" i="1"/>
  <c r="Q304" i="1" s="1"/>
  <c r="N303" i="1"/>
  <c r="N302" i="1"/>
  <c r="Q302" i="1" s="1"/>
  <c r="N301" i="1"/>
  <c r="N300" i="1"/>
  <c r="Q300" i="1" s="1"/>
  <c r="N299" i="1"/>
  <c r="Q299" i="1" s="1"/>
  <c r="M299" i="1"/>
  <c r="L299" i="1"/>
  <c r="K299" i="1"/>
  <c r="J299" i="1"/>
  <c r="I299" i="1"/>
  <c r="H299" i="1"/>
  <c r="G299" i="1"/>
  <c r="M298" i="1"/>
  <c r="L298" i="1"/>
  <c r="K298" i="1"/>
  <c r="J298" i="1"/>
  <c r="I298" i="1"/>
  <c r="H298" i="1"/>
  <c r="G298" i="1"/>
  <c r="N297" i="1"/>
  <c r="M296" i="1"/>
  <c r="L296" i="1"/>
  <c r="K296" i="1"/>
  <c r="J296" i="1"/>
  <c r="I296" i="1"/>
  <c r="H296" i="1"/>
  <c r="G296" i="1"/>
  <c r="N295" i="1"/>
  <c r="Q295" i="1" s="1"/>
  <c r="N294" i="1"/>
  <c r="N293" i="1"/>
  <c r="Q293" i="1" s="1"/>
  <c r="N292" i="1"/>
  <c r="N291" i="1"/>
  <c r="Q291" i="1" s="1"/>
  <c r="N290" i="1"/>
  <c r="Q290" i="1" s="1"/>
  <c r="N289" i="1"/>
  <c r="M288" i="1"/>
  <c r="L288" i="1"/>
  <c r="K288" i="1"/>
  <c r="J288" i="1"/>
  <c r="I288" i="1"/>
  <c r="H288" i="1"/>
  <c r="G288" i="1"/>
  <c r="N287" i="1"/>
  <c r="Q287" i="1" s="1"/>
  <c r="N286" i="1"/>
  <c r="N285" i="1"/>
  <c r="Q285" i="1" s="1"/>
  <c r="N284" i="1"/>
  <c r="N283" i="1"/>
  <c r="Q283" i="1" s="1"/>
  <c r="N282" i="1"/>
  <c r="M281" i="1"/>
  <c r="L281" i="1"/>
  <c r="K281" i="1"/>
  <c r="J281" i="1"/>
  <c r="I281" i="1"/>
  <c r="H281" i="1"/>
  <c r="G281" i="1"/>
  <c r="N280" i="1"/>
  <c r="Q280" i="1" s="1"/>
  <c r="N279" i="1"/>
  <c r="N278" i="1"/>
  <c r="Q278" i="1" s="1"/>
  <c r="N277" i="1"/>
  <c r="Q277" i="1" s="1"/>
  <c r="M277" i="1"/>
  <c r="L277" i="1"/>
  <c r="K277" i="1"/>
  <c r="J277" i="1"/>
  <c r="I277" i="1"/>
  <c r="H277" i="1"/>
  <c r="G277" i="1"/>
  <c r="N276" i="1"/>
  <c r="N275" i="1"/>
  <c r="Q275" i="1" s="1"/>
  <c r="N274" i="1"/>
  <c r="N273" i="1"/>
  <c r="Q273" i="1" s="1"/>
  <c r="N272" i="1"/>
  <c r="M271" i="1"/>
  <c r="L271" i="1"/>
  <c r="K271" i="1"/>
  <c r="J271" i="1"/>
  <c r="I271" i="1"/>
  <c r="H271" i="1"/>
  <c r="G271" i="1"/>
  <c r="M270" i="1"/>
  <c r="L270" i="1"/>
  <c r="K270" i="1"/>
  <c r="J270" i="1"/>
  <c r="I270" i="1"/>
  <c r="H270" i="1"/>
  <c r="G270" i="1"/>
  <c r="N269" i="1"/>
  <c r="Q269" i="1" s="1"/>
  <c r="N268" i="1"/>
  <c r="Q268" i="1" s="1"/>
  <c r="M268" i="1"/>
  <c r="L268" i="1"/>
  <c r="K268" i="1"/>
  <c r="J268" i="1"/>
  <c r="I268" i="1"/>
  <c r="H268" i="1"/>
  <c r="G268" i="1"/>
  <c r="N267" i="1"/>
  <c r="M266" i="1"/>
  <c r="L266" i="1"/>
  <c r="K266" i="1"/>
  <c r="J266" i="1"/>
  <c r="I266" i="1"/>
  <c r="H266" i="1"/>
  <c r="G266" i="1"/>
  <c r="N265" i="1"/>
  <c r="Q265" i="1" s="1"/>
  <c r="N264" i="1"/>
  <c r="Q264" i="1" s="1"/>
  <c r="M264" i="1"/>
  <c r="L264" i="1"/>
  <c r="K264" i="1"/>
  <c r="J264" i="1"/>
  <c r="I264" i="1"/>
  <c r="H264" i="1"/>
  <c r="G264" i="1"/>
  <c r="N263" i="1"/>
  <c r="M262" i="1"/>
  <c r="L262" i="1"/>
  <c r="K262" i="1"/>
  <c r="J262" i="1"/>
  <c r="I262" i="1"/>
  <c r="H262" i="1"/>
  <c r="G262" i="1"/>
  <c r="N261" i="1"/>
  <c r="Q261" i="1" s="1"/>
  <c r="N260" i="1"/>
  <c r="Q260" i="1" s="1"/>
  <c r="M260" i="1"/>
  <c r="L260" i="1"/>
  <c r="K260" i="1"/>
  <c r="J260" i="1"/>
  <c r="I260" i="1"/>
  <c r="H260" i="1"/>
  <c r="G260" i="1"/>
  <c r="M259" i="1"/>
  <c r="L259" i="1"/>
  <c r="K259" i="1"/>
  <c r="J259" i="1"/>
  <c r="I259" i="1"/>
  <c r="H259" i="1"/>
  <c r="G259" i="1"/>
  <c r="N258" i="1"/>
  <c r="M257" i="1"/>
  <c r="L257" i="1"/>
  <c r="K257" i="1"/>
  <c r="J257" i="1"/>
  <c r="I257" i="1"/>
  <c r="H257" i="1"/>
  <c r="G257" i="1"/>
  <c r="N256" i="1"/>
  <c r="Q256" i="1" s="1"/>
  <c r="N255" i="1"/>
  <c r="Q255" i="1" s="1"/>
  <c r="M255" i="1"/>
  <c r="L255" i="1"/>
  <c r="K255" i="1"/>
  <c r="J255" i="1"/>
  <c r="I255" i="1"/>
  <c r="H255" i="1"/>
  <c r="G255" i="1"/>
  <c r="M254" i="1"/>
  <c r="L254" i="1"/>
  <c r="K254" i="1"/>
  <c r="J254" i="1"/>
  <c r="I254" i="1"/>
  <c r="H254" i="1"/>
  <c r="G254" i="1"/>
  <c r="N253" i="1"/>
  <c r="M252" i="1"/>
  <c r="L252" i="1"/>
  <c r="K252" i="1"/>
  <c r="J252" i="1"/>
  <c r="I252" i="1"/>
  <c r="H252" i="1"/>
  <c r="G252" i="1"/>
  <c r="N251" i="1"/>
  <c r="Q251" i="1" s="1"/>
  <c r="N250" i="1"/>
  <c r="Q250" i="1" s="1"/>
  <c r="M250" i="1"/>
  <c r="L250" i="1"/>
  <c r="K250" i="1"/>
  <c r="J250" i="1"/>
  <c r="I250" i="1"/>
  <c r="H250" i="1"/>
  <c r="G250" i="1"/>
  <c r="N249" i="1"/>
  <c r="M248" i="1"/>
  <c r="L248" i="1"/>
  <c r="K248" i="1"/>
  <c r="J248" i="1"/>
  <c r="I248" i="1"/>
  <c r="H248" i="1"/>
  <c r="G248" i="1"/>
  <c r="N247" i="1"/>
  <c r="Q247" i="1" s="1"/>
  <c r="N246" i="1"/>
  <c r="Q246" i="1" s="1"/>
  <c r="M246" i="1"/>
  <c r="L246" i="1"/>
  <c r="K246" i="1"/>
  <c r="J246" i="1"/>
  <c r="I246" i="1"/>
  <c r="H246" i="1"/>
  <c r="G246" i="1"/>
  <c r="N245" i="1"/>
  <c r="M244" i="1"/>
  <c r="L244" i="1"/>
  <c r="K244" i="1"/>
  <c r="J244" i="1"/>
  <c r="I244" i="1"/>
  <c r="H244" i="1"/>
  <c r="G244" i="1"/>
  <c r="N243" i="1"/>
  <c r="Q243" i="1" s="1"/>
  <c r="N242" i="1"/>
  <c r="Q242" i="1" s="1"/>
  <c r="M242" i="1"/>
  <c r="L242" i="1"/>
  <c r="K242" i="1"/>
  <c r="J242" i="1"/>
  <c r="I242" i="1"/>
  <c r="H242" i="1"/>
  <c r="G242" i="1"/>
  <c r="M241" i="1"/>
  <c r="L241" i="1"/>
  <c r="K241" i="1"/>
  <c r="J241" i="1"/>
  <c r="I241" i="1"/>
  <c r="H241" i="1"/>
  <c r="G241" i="1"/>
  <c r="N240" i="1"/>
  <c r="N239" i="1"/>
  <c r="Q239" i="1" s="1"/>
  <c r="M239" i="1"/>
  <c r="L239" i="1"/>
  <c r="K239" i="1"/>
  <c r="J239" i="1"/>
  <c r="I239" i="1"/>
  <c r="H239" i="1"/>
  <c r="G239" i="1"/>
  <c r="N238" i="1"/>
  <c r="Q238" i="1" s="1"/>
  <c r="M237" i="1"/>
  <c r="L237" i="1"/>
  <c r="K237" i="1"/>
  <c r="J237" i="1"/>
  <c r="I237" i="1"/>
  <c r="H237" i="1"/>
  <c r="G237" i="1"/>
  <c r="N236" i="1"/>
  <c r="M235" i="1"/>
  <c r="L235" i="1"/>
  <c r="K235" i="1"/>
  <c r="J235" i="1"/>
  <c r="I235" i="1"/>
  <c r="H235" i="1"/>
  <c r="G235" i="1"/>
  <c r="N234" i="1"/>
  <c r="Q234" i="1" s="1"/>
  <c r="N233" i="1"/>
  <c r="Q233" i="1" s="1"/>
  <c r="M233" i="1"/>
  <c r="L233" i="1"/>
  <c r="K233" i="1"/>
  <c r="J233" i="1"/>
  <c r="I233" i="1"/>
  <c r="H233" i="1"/>
  <c r="G233" i="1"/>
  <c r="L232" i="1"/>
  <c r="J232" i="1"/>
  <c r="H232" i="1"/>
  <c r="N231" i="1"/>
  <c r="M230" i="1"/>
  <c r="L230" i="1"/>
  <c r="K230" i="1"/>
  <c r="J230" i="1"/>
  <c r="I230" i="1"/>
  <c r="H230" i="1"/>
  <c r="G230" i="1"/>
  <c r="N229" i="1"/>
  <c r="Q229" i="1" s="1"/>
  <c r="N228" i="1"/>
  <c r="N227" i="1"/>
  <c r="Q227" i="1" s="1"/>
  <c r="N226" i="1"/>
  <c r="Q226" i="1" s="1"/>
  <c r="M226" i="1"/>
  <c r="L226" i="1"/>
  <c r="K226" i="1"/>
  <c r="J226" i="1"/>
  <c r="I226" i="1"/>
  <c r="H226" i="1"/>
  <c r="G226" i="1"/>
  <c r="N225" i="1"/>
  <c r="M224" i="1"/>
  <c r="L224" i="1"/>
  <c r="K224" i="1"/>
  <c r="J224" i="1"/>
  <c r="I224" i="1"/>
  <c r="H224" i="1"/>
  <c r="G224" i="1"/>
  <c r="N223" i="1"/>
  <c r="Q223" i="1" s="1"/>
  <c r="N222" i="1"/>
  <c r="M221" i="1"/>
  <c r="L221" i="1"/>
  <c r="K221" i="1"/>
  <c r="J221" i="1"/>
  <c r="I221" i="1"/>
  <c r="H221" i="1"/>
  <c r="G221" i="1"/>
  <c r="M220" i="1"/>
  <c r="K220" i="1"/>
  <c r="I220" i="1"/>
  <c r="G220" i="1"/>
  <c r="N218" i="1"/>
  <c r="Q218" i="1" s="1"/>
  <c r="N217" i="1"/>
  <c r="N216" i="1"/>
  <c r="Q216" i="1" s="1"/>
  <c r="N215" i="1"/>
  <c r="N214" i="1"/>
  <c r="Q214" i="1" s="1"/>
  <c r="N213" i="1"/>
  <c r="Q213" i="1" s="1"/>
  <c r="M213" i="1"/>
  <c r="L213" i="1"/>
  <c r="K213" i="1"/>
  <c r="J213" i="1"/>
  <c r="I213" i="1"/>
  <c r="H213" i="1"/>
  <c r="G213" i="1"/>
  <c r="N212" i="1"/>
  <c r="N211" i="1"/>
  <c r="Q211" i="1" s="1"/>
  <c r="N210" i="1"/>
  <c r="M209" i="1"/>
  <c r="L209" i="1"/>
  <c r="K209" i="1"/>
  <c r="J209" i="1"/>
  <c r="I209" i="1"/>
  <c r="H209" i="1"/>
  <c r="G209" i="1"/>
  <c r="N208" i="1"/>
  <c r="Q208" i="1" s="1"/>
  <c r="N207" i="1"/>
  <c r="N206" i="1"/>
  <c r="Q206" i="1" s="1"/>
  <c r="N205" i="1"/>
  <c r="N204" i="1"/>
  <c r="Q204" i="1" s="1"/>
  <c r="N203" i="1"/>
  <c r="M202" i="1"/>
  <c r="L202" i="1"/>
  <c r="K202" i="1"/>
  <c r="J202" i="1"/>
  <c r="I202" i="1"/>
  <c r="H202" i="1"/>
  <c r="G202" i="1"/>
  <c r="N201" i="1"/>
  <c r="Q201" i="1" s="1"/>
  <c r="N200" i="1"/>
  <c r="N199" i="1"/>
  <c r="Q199" i="1" s="1"/>
  <c r="N198" i="1"/>
  <c r="M197" i="1"/>
  <c r="L197" i="1"/>
  <c r="K197" i="1"/>
  <c r="J197" i="1"/>
  <c r="I197" i="1"/>
  <c r="H197" i="1"/>
  <c r="G197" i="1"/>
  <c r="N196" i="1"/>
  <c r="Q196" i="1" s="1"/>
  <c r="N195" i="1"/>
  <c r="M194" i="1"/>
  <c r="N194" i="1" s="1"/>
  <c r="M193" i="1"/>
  <c r="L193" i="1"/>
  <c r="K193" i="1"/>
  <c r="J193" i="1"/>
  <c r="I193" i="1"/>
  <c r="H193" i="1"/>
  <c r="G193" i="1"/>
  <c r="N192" i="1"/>
  <c r="Q192" i="1" s="1"/>
  <c r="M191" i="1"/>
  <c r="L191" i="1"/>
  <c r="K191" i="1"/>
  <c r="J191" i="1"/>
  <c r="I191" i="1"/>
  <c r="H191" i="1"/>
  <c r="G191" i="1"/>
  <c r="N190" i="1"/>
  <c r="Q190" i="1" s="1"/>
  <c r="N189" i="1"/>
  <c r="Q189" i="1" s="1"/>
  <c r="M189" i="1"/>
  <c r="L189" i="1"/>
  <c r="K189" i="1"/>
  <c r="J189" i="1"/>
  <c r="I189" i="1"/>
  <c r="H189" i="1"/>
  <c r="G189" i="1"/>
  <c r="N188" i="1"/>
  <c r="M187" i="1"/>
  <c r="L187" i="1"/>
  <c r="K187" i="1"/>
  <c r="J187" i="1"/>
  <c r="I187" i="1"/>
  <c r="H187" i="1"/>
  <c r="G187" i="1"/>
  <c r="N186" i="1"/>
  <c r="Q186" i="1" s="1"/>
  <c r="N185" i="1"/>
  <c r="Q185" i="1" s="1"/>
  <c r="M185" i="1"/>
  <c r="L185" i="1"/>
  <c r="K185" i="1"/>
  <c r="J185" i="1"/>
  <c r="J184" i="1" s="1"/>
  <c r="I185" i="1"/>
  <c r="H185" i="1"/>
  <c r="G185" i="1"/>
  <c r="L184" i="1"/>
  <c r="H184" i="1"/>
  <c r="N183" i="1"/>
  <c r="M182" i="1"/>
  <c r="L182" i="1"/>
  <c r="K182" i="1"/>
  <c r="J182" i="1"/>
  <c r="I182" i="1"/>
  <c r="H182" i="1"/>
  <c r="G182" i="1"/>
  <c r="N181" i="1"/>
  <c r="Q181" i="1" s="1"/>
  <c r="N180" i="1"/>
  <c r="N179" i="1"/>
  <c r="Q179" i="1" s="1"/>
  <c r="N178" i="1"/>
  <c r="M177" i="1"/>
  <c r="N176" i="1"/>
  <c r="Q176" i="1" s="1"/>
  <c r="L175" i="1"/>
  <c r="K175" i="1"/>
  <c r="J175" i="1"/>
  <c r="I175" i="1"/>
  <c r="H175" i="1"/>
  <c r="G175" i="1"/>
  <c r="N174" i="1"/>
  <c r="N173" i="1"/>
  <c r="Q173" i="1" s="1"/>
  <c r="N172" i="1"/>
  <c r="N171" i="1"/>
  <c r="Q171" i="1" s="1"/>
  <c r="N170" i="1"/>
  <c r="N169" i="1"/>
  <c r="Q169" i="1" s="1"/>
  <c r="N168" i="1"/>
  <c r="M167" i="1"/>
  <c r="L167" i="1"/>
  <c r="K167" i="1"/>
  <c r="K166" i="1" s="1"/>
  <c r="J167" i="1"/>
  <c r="I167" i="1"/>
  <c r="H167" i="1"/>
  <c r="G167" i="1"/>
  <c r="G166" i="1" s="1"/>
  <c r="I166" i="1"/>
  <c r="N165" i="1"/>
  <c r="Q165" i="1" s="1"/>
  <c r="N164" i="1"/>
  <c r="Q164" i="1" s="1"/>
  <c r="M164" i="1"/>
  <c r="L164" i="1"/>
  <c r="K164" i="1"/>
  <c r="J164" i="1"/>
  <c r="I164" i="1"/>
  <c r="H164" i="1"/>
  <c r="G164" i="1"/>
  <c r="N163" i="1"/>
  <c r="M162" i="1"/>
  <c r="L162" i="1"/>
  <c r="K162" i="1"/>
  <c r="J162" i="1"/>
  <c r="I162" i="1"/>
  <c r="H162" i="1"/>
  <c r="G162" i="1"/>
  <c r="N161" i="1"/>
  <c r="Q161" i="1" s="1"/>
  <c r="N160" i="1"/>
  <c r="Q160" i="1" s="1"/>
  <c r="M160" i="1"/>
  <c r="L160" i="1"/>
  <c r="K160" i="1"/>
  <c r="J160" i="1"/>
  <c r="I160" i="1"/>
  <c r="H160" i="1"/>
  <c r="G160" i="1"/>
  <c r="N159" i="1"/>
  <c r="Q159" i="1" s="1"/>
  <c r="M158" i="1"/>
  <c r="L158" i="1"/>
  <c r="K158" i="1"/>
  <c r="J158" i="1"/>
  <c r="I158" i="1"/>
  <c r="H158" i="1"/>
  <c r="G158" i="1"/>
  <c r="N157" i="1"/>
  <c r="Q157" i="1" s="1"/>
  <c r="N156" i="1"/>
  <c r="Q156" i="1" s="1"/>
  <c r="M156" i="1"/>
  <c r="L156" i="1"/>
  <c r="K156" i="1"/>
  <c r="J156" i="1"/>
  <c r="I156" i="1"/>
  <c r="H156" i="1"/>
  <c r="G156" i="1"/>
  <c r="N155" i="1"/>
  <c r="M154" i="1"/>
  <c r="L154" i="1"/>
  <c r="K154" i="1"/>
  <c r="J154" i="1"/>
  <c r="I154" i="1"/>
  <c r="H154" i="1"/>
  <c r="G154" i="1"/>
  <c r="N153" i="1"/>
  <c r="Q153" i="1" s="1"/>
  <c r="N152" i="1"/>
  <c r="Q152" i="1" s="1"/>
  <c r="M152" i="1"/>
  <c r="L152" i="1"/>
  <c r="K152" i="1"/>
  <c r="J152" i="1"/>
  <c r="I152" i="1"/>
  <c r="H152" i="1"/>
  <c r="G152" i="1"/>
  <c r="N151" i="1"/>
  <c r="Q151" i="1" s="1"/>
  <c r="M150" i="1"/>
  <c r="L150" i="1"/>
  <c r="K150" i="1"/>
  <c r="J150" i="1"/>
  <c r="I150" i="1"/>
  <c r="H150" i="1"/>
  <c r="G150" i="1"/>
  <c r="M149" i="1"/>
  <c r="L149" i="1"/>
  <c r="K149" i="1"/>
  <c r="J149" i="1"/>
  <c r="I149" i="1"/>
  <c r="H149" i="1"/>
  <c r="G149" i="1"/>
  <c r="N149" i="1" s="1"/>
  <c r="M148" i="1"/>
  <c r="L148" i="1"/>
  <c r="K148" i="1"/>
  <c r="J148" i="1"/>
  <c r="I148" i="1"/>
  <c r="H148" i="1"/>
  <c r="G148" i="1"/>
  <c r="K147" i="1"/>
  <c r="G147" i="1"/>
  <c r="N146" i="1"/>
  <c r="Q146" i="1" s="1"/>
  <c r="N145" i="1"/>
  <c r="Q145" i="1" s="1"/>
  <c r="M145" i="1"/>
  <c r="L145" i="1"/>
  <c r="K145" i="1"/>
  <c r="J145" i="1"/>
  <c r="I145" i="1"/>
  <c r="H145" i="1"/>
  <c r="G145" i="1"/>
  <c r="N144" i="1"/>
  <c r="Q144" i="1" s="1"/>
  <c r="M143" i="1"/>
  <c r="L143" i="1"/>
  <c r="K143" i="1"/>
  <c r="J143" i="1"/>
  <c r="I143" i="1"/>
  <c r="H143" i="1"/>
  <c r="G143" i="1"/>
  <c r="N142" i="1"/>
  <c r="Q142" i="1" s="1"/>
  <c r="N141" i="1"/>
  <c r="Q141" i="1" s="1"/>
  <c r="M141" i="1"/>
  <c r="L141" i="1"/>
  <c r="K141" i="1"/>
  <c r="J141" i="1"/>
  <c r="I141" i="1"/>
  <c r="H141" i="1"/>
  <c r="G141" i="1"/>
  <c r="N140" i="1"/>
  <c r="M139" i="1"/>
  <c r="L139" i="1"/>
  <c r="K139" i="1"/>
  <c r="J139" i="1"/>
  <c r="I139" i="1"/>
  <c r="H139" i="1"/>
  <c r="G139" i="1"/>
  <c r="N138" i="1"/>
  <c r="Q138" i="1" s="1"/>
  <c r="N137" i="1"/>
  <c r="Q137" i="1" s="1"/>
  <c r="M137" i="1"/>
  <c r="L137" i="1"/>
  <c r="K137" i="1"/>
  <c r="J137" i="1"/>
  <c r="I137" i="1"/>
  <c r="H137" i="1"/>
  <c r="G137" i="1"/>
  <c r="N136" i="1"/>
  <c r="Q136" i="1" s="1"/>
  <c r="N135" i="1"/>
  <c r="Q135" i="1" s="1"/>
  <c r="N134" i="1"/>
  <c r="Q134" i="1" s="1"/>
  <c r="N133" i="1"/>
  <c r="Q133" i="1" s="1"/>
  <c r="N132" i="1"/>
  <c r="Q132" i="1" s="1"/>
  <c r="M131" i="1"/>
  <c r="L131" i="1"/>
  <c r="K131" i="1"/>
  <c r="J131" i="1"/>
  <c r="I131" i="1"/>
  <c r="H131" i="1"/>
  <c r="G131" i="1"/>
  <c r="N130" i="1"/>
  <c r="Q130" i="1" s="1"/>
  <c r="N129" i="1"/>
  <c r="Q129" i="1" s="1"/>
  <c r="M129" i="1"/>
  <c r="L129" i="1"/>
  <c r="K129" i="1"/>
  <c r="J129" i="1"/>
  <c r="I129" i="1"/>
  <c r="H129" i="1"/>
  <c r="G129" i="1"/>
  <c r="N128" i="1"/>
  <c r="M127" i="1"/>
  <c r="L127" i="1"/>
  <c r="K127" i="1"/>
  <c r="K126" i="1" s="1"/>
  <c r="J127" i="1"/>
  <c r="I127" i="1"/>
  <c r="H127" i="1"/>
  <c r="G127" i="1"/>
  <c r="G126" i="1" s="1"/>
  <c r="M126" i="1"/>
  <c r="I126" i="1"/>
  <c r="N125" i="1"/>
  <c r="Q125" i="1" s="1"/>
  <c r="N124" i="1"/>
  <c r="Q124" i="1" s="1"/>
  <c r="M124" i="1"/>
  <c r="L124" i="1"/>
  <c r="K124" i="1"/>
  <c r="J124" i="1"/>
  <c r="I124" i="1"/>
  <c r="H124" i="1"/>
  <c r="G124" i="1"/>
  <c r="N123" i="1"/>
  <c r="M122" i="1"/>
  <c r="L122" i="1"/>
  <c r="K122" i="1"/>
  <c r="J122" i="1"/>
  <c r="I122" i="1"/>
  <c r="H122" i="1"/>
  <c r="G122" i="1"/>
  <c r="N121" i="1"/>
  <c r="Q121" i="1" s="1"/>
  <c r="N120" i="1"/>
  <c r="Q120" i="1" s="1"/>
  <c r="M120" i="1"/>
  <c r="L120" i="1"/>
  <c r="K120" i="1"/>
  <c r="J120" i="1"/>
  <c r="I120" i="1"/>
  <c r="H120" i="1"/>
  <c r="G120" i="1"/>
  <c r="N119" i="1"/>
  <c r="Q119" i="1" s="1"/>
  <c r="M118" i="1"/>
  <c r="L118" i="1"/>
  <c r="K118" i="1"/>
  <c r="J118" i="1"/>
  <c r="I118" i="1"/>
  <c r="H118" i="1"/>
  <c r="G118" i="1"/>
  <c r="K117" i="1"/>
  <c r="G117" i="1"/>
  <c r="N116" i="1"/>
  <c r="Q116" i="1" s="1"/>
  <c r="N115" i="1"/>
  <c r="Q115" i="1" s="1"/>
  <c r="M115" i="1"/>
  <c r="L115" i="1"/>
  <c r="K115" i="1"/>
  <c r="J115" i="1"/>
  <c r="I115" i="1"/>
  <c r="H115" i="1"/>
  <c r="G115" i="1"/>
  <c r="N114" i="1"/>
  <c r="Q114" i="1" s="1"/>
  <c r="M113" i="1"/>
  <c r="L113" i="1"/>
  <c r="K113" i="1"/>
  <c r="J113" i="1"/>
  <c r="I113" i="1"/>
  <c r="H113" i="1"/>
  <c r="G113" i="1"/>
  <c r="M112" i="1"/>
  <c r="K112" i="1"/>
  <c r="I112" i="1"/>
  <c r="G112" i="1"/>
  <c r="N111" i="1"/>
  <c r="Q111" i="1" s="1"/>
  <c r="N110" i="1"/>
  <c r="Q110" i="1" s="1"/>
  <c r="M110" i="1"/>
  <c r="L110" i="1"/>
  <c r="K110" i="1"/>
  <c r="J110" i="1"/>
  <c r="I110" i="1"/>
  <c r="H110" i="1"/>
  <c r="G110" i="1"/>
  <c r="N109" i="1"/>
  <c r="Q109" i="1" s="1"/>
  <c r="M108" i="1"/>
  <c r="L108" i="1"/>
  <c r="K108" i="1"/>
  <c r="J108" i="1"/>
  <c r="I108" i="1"/>
  <c r="H108" i="1"/>
  <c r="G108" i="1"/>
  <c r="M107" i="1"/>
  <c r="L107" i="1"/>
  <c r="K107" i="1"/>
  <c r="J107" i="1"/>
  <c r="I107" i="1"/>
  <c r="H107" i="1"/>
  <c r="G107" i="1"/>
  <c r="N106" i="1"/>
  <c r="M105" i="1"/>
  <c r="L105" i="1"/>
  <c r="K105" i="1"/>
  <c r="J105" i="1"/>
  <c r="I105" i="1"/>
  <c r="H105" i="1"/>
  <c r="G105" i="1"/>
  <c r="N104" i="1"/>
  <c r="Q104" i="1" s="1"/>
  <c r="N103" i="1"/>
  <c r="Q103" i="1" s="1"/>
  <c r="M103" i="1"/>
  <c r="L103" i="1"/>
  <c r="K103" i="1"/>
  <c r="J103" i="1"/>
  <c r="I103" i="1"/>
  <c r="H103" i="1"/>
  <c r="G103" i="1"/>
  <c r="N102" i="1"/>
  <c r="N101" i="1"/>
  <c r="Q101" i="1" s="1"/>
  <c r="N100" i="1"/>
  <c r="Q100" i="1" s="1"/>
  <c r="M100" i="1"/>
  <c r="L100" i="1"/>
  <c r="K100" i="1"/>
  <c r="J100" i="1"/>
  <c r="I100" i="1"/>
  <c r="H100" i="1"/>
  <c r="G100" i="1"/>
  <c r="N99" i="1"/>
  <c r="M98" i="1"/>
  <c r="L98" i="1"/>
  <c r="K98" i="1"/>
  <c r="J98" i="1"/>
  <c r="I98" i="1"/>
  <c r="H98" i="1"/>
  <c r="G98" i="1"/>
  <c r="N97" i="1"/>
  <c r="Q97" i="1" s="1"/>
  <c r="N96" i="1"/>
  <c r="Q96" i="1" s="1"/>
  <c r="M96" i="1"/>
  <c r="L96" i="1"/>
  <c r="K96" i="1"/>
  <c r="J96" i="1"/>
  <c r="I96" i="1"/>
  <c r="H96" i="1"/>
  <c r="G96" i="1"/>
  <c r="N95" i="1"/>
  <c r="M94" i="1"/>
  <c r="L94" i="1"/>
  <c r="K94" i="1"/>
  <c r="J94" i="1"/>
  <c r="I94" i="1"/>
  <c r="H94" i="1"/>
  <c r="G94" i="1"/>
  <c r="N93" i="1"/>
  <c r="Q93" i="1" s="1"/>
  <c r="N92" i="1"/>
  <c r="Q92" i="1" s="1"/>
  <c r="M92" i="1"/>
  <c r="L92" i="1"/>
  <c r="K92" i="1"/>
  <c r="J92" i="1"/>
  <c r="I92" i="1"/>
  <c r="H92" i="1"/>
  <c r="G92" i="1"/>
  <c r="N91" i="1"/>
  <c r="M90" i="1"/>
  <c r="L90" i="1"/>
  <c r="K90" i="1"/>
  <c r="J90" i="1"/>
  <c r="I90" i="1"/>
  <c r="H90" i="1"/>
  <c r="G90" i="1"/>
  <c r="M89" i="1"/>
  <c r="K89" i="1"/>
  <c r="I89" i="1"/>
  <c r="G89" i="1"/>
  <c r="N87" i="1"/>
  <c r="Q87" i="1" s="1"/>
  <c r="N86" i="1"/>
  <c r="Q86" i="1" s="1"/>
  <c r="M86" i="1"/>
  <c r="L86" i="1"/>
  <c r="K86" i="1"/>
  <c r="J86" i="1"/>
  <c r="I86" i="1"/>
  <c r="H86" i="1"/>
  <c r="G86" i="1"/>
  <c r="M85" i="1"/>
  <c r="L85" i="1"/>
  <c r="K85" i="1"/>
  <c r="J85" i="1"/>
  <c r="I85" i="1"/>
  <c r="H85" i="1"/>
  <c r="G85" i="1"/>
  <c r="M84" i="1"/>
  <c r="L84" i="1"/>
  <c r="K84" i="1"/>
  <c r="J84" i="1"/>
  <c r="I84" i="1"/>
  <c r="H84" i="1"/>
  <c r="G84" i="1"/>
  <c r="M83" i="1"/>
  <c r="L83" i="1"/>
  <c r="K83" i="1"/>
  <c r="J83" i="1"/>
  <c r="I83" i="1"/>
  <c r="H83" i="1"/>
  <c r="G83" i="1"/>
  <c r="M82" i="1"/>
  <c r="L82" i="1"/>
  <c r="K82" i="1"/>
  <c r="J82" i="1"/>
  <c r="I82" i="1"/>
  <c r="H82" i="1"/>
  <c r="G82" i="1"/>
  <c r="M81" i="1"/>
  <c r="L81" i="1"/>
  <c r="K81" i="1"/>
  <c r="J81" i="1"/>
  <c r="I81" i="1"/>
  <c r="H81" i="1"/>
  <c r="G81" i="1"/>
  <c r="M80" i="1"/>
  <c r="L80" i="1"/>
  <c r="K80" i="1"/>
  <c r="J80" i="1"/>
  <c r="I80" i="1"/>
  <c r="H80" i="1"/>
  <c r="G80" i="1"/>
  <c r="M79" i="1"/>
  <c r="L79" i="1"/>
  <c r="K79" i="1"/>
  <c r="J79" i="1"/>
  <c r="I79" i="1"/>
  <c r="H79" i="1"/>
  <c r="G79" i="1"/>
  <c r="N78" i="1"/>
  <c r="N77" i="1"/>
  <c r="Q77" i="1" s="1"/>
  <c r="N76" i="1"/>
  <c r="N75" i="1"/>
  <c r="Q75" i="1" s="1"/>
  <c r="N74" i="1"/>
  <c r="Q74" i="1" s="1"/>
  <c r="M74" i="1"/>
  <c r="L74" i="1"/>
  <c r="K74" i="1"/>
  <c r="J74" i="1"/>
  <c r="I74" i="1"/>
  <c r="H74" i="1"/>
  <c r="G74" i="1"/>
  <c r="N73" i="1"/>
  <c r="M72" i="1"/>
  <c r="L72" i="1"/>
  <c r="K72" i="1"/>
  <c r="J72" i="1"/>
  <c r="I72" i="1"/>
  <c r="H72" i="1"/>
  <c r="G72" i="1"/>
  <c r="M71" i="1"/>
  <c r="K71" i="1"/>
  <c r="I71" i="1"/>
  <c r="G71" i="1"/>
  <c r="N70" i="1"/>
  <c r="Q70" i="1" s="1"/>
  <c r="N69" i="1"/>
  <c r="M68" i="1"/>
  <c r="L68" i="1"/>
  <c r="K68" i="1"/>
  <c r="J68" i="1"/>
  <c r="I68" i="1"/>
  <c r="H68" i="1"/>
  <c r="G68" i="1"/>
  <c r="N67" i="1"/>
  <c r="Q67" i="1" s="1"/>
  <c r="N66" i="1"/>
  <c r="M65" i="1"/>
  <c r="L65" i="1"/>
  <c r="K65" i="1"/>
  <c r="J65" i="1"/>
  <c r="I65" i="1"/>
  <c r="H65" i="1"/>
  <c r="G65" i="1"/>
  <c r="M64" i="1"/>
  <c r="L64" i="1"/>
  <c r="K64" i="1"/>
  <c r="J64" i="1"/>
  <c r="I64" i="1"/>
  <c r="H64" i="1"/>
  <c r="G64" i="1"/>
  <c r="N63" i="1"/>
  <c r="Q63" i="1" s="1"/>
  <c r="N62" i="1"/>
  <c r="Q62" i="1" s="1"/>
  <c r="M62" i="1"/>
  <c r="L62" i="1"/>
  <c r="K62" i="1"/>
  <c r="J62" i="1"/>
  <c r="I62" i="1"/>
  <c r="H62" i="1"/>
  <c r="G62" i="1"/>
  <c r="N61" i="1"/>
  <c r="N60" i="1"/>
  <c r="Q60" i="1" s="1"/>
  <c r="N59" i="1"/>
  <c r="N58" i="1"/>
  <c r="Q58" i="1" s="1"/>
  <c r="N57" i="1"/>
  <c r="M56" i="1"/>
  <c r="L56" i="1"/>
  <c r="K56" i="1"/>
  <c r="J56" i="1"/>
  <c r="I56" i="1"/>
  <c r="H56" i="1"/>
  <c r="G56" i="1"/>
  <c r="N56" i="1" s="1"/>
  <c r="N55" i="1"/>
  <c r="Q55" i="1" s="1"/>
  <c r="N54" i="1"/>
  <c r="N53" i="1"/>
  <c r="Q53" i="1" s="1"/>
  <c r="N52" i="1"/>
  <c r="M51" i="1"/>
  <c r="L51" i="1"/>
  <c r="K51" i="1"/>
  <c r="J51" i="1"/>
  <c r="I51" i="1"/>
  <c r="H51" i="1"/>
  <c r="G51" i="1"/>
  <c r="N50" i="1"/>
  <c r="Q50" i="1" s="1"/>
  <c r="N49" i="1"/>
  <c r="Q49" i="1" s="1"/>
  <c r="M49" i="1"/>
  <c r="L49" i="1"/>
  <c r="K49" i="1"/>
  <c r="J49" i="1"/>
  <c r="I49" i="1"/>
  <c r="H49" i="1"/>
  <c r="G49" i="1"/>
  <c r="L48" i="1"/>
  <c r="J48" i="1"/>
  <c r="H48" i="1"/>
  <c r="N47" i="1"/>
  <c r="M46" i="1"/>
  <c r="L46" i="1"/>
  <c r="K46" i="1"/>
  <c r="J46" i="1"/>
  <c r="I46" i="1"/>
  <c r="H46" i="1"/>
  <c r="G46" i="1"/>
  <c r="N45" i="1"/>
  <c r="Q45" i="1" s="1"/>
  <c r="N44" i="1"/>
  <c r="N43" i="1"/>
  <c r="Q43" i="1" s="1"/>
  <c r="N42" i="1"/>
  <c r="M41" i="1"/>
  <c r="L41" i="1"/>
  <c r="K41" i="1"/>
  <c r="J41" i="1"/>
  <c r="I41" i="1"/>
  <c r="H41" i="1"/>
  <c r="G41" i="1"/>
  <c r="M40" i="1"/>
  <c r="L40" i="1"/>
  <c r="K40" i="1"/>
  <c r="J40" i="1"/>
  <c r="I40" i="1"/>
  <c r="H40" i="1"/>
  <c r="G40" i="1"/>
  <c r="N40" i="1" s="1"/>
  <c r="M39" i="1"/>
  <c r="L39" i="1"/>
  <c r="K39" i="1"/>
  <c r="J39" i="1"/>
  <c r="I39" i="1"/>
  <c r="H39" i="1"/>
  <c r="G39" i="1"/>
  <c r="N38" i="1"/>
  <c r="Q38" i="1" s="1"/>
  <c r="N37" i="1"/>
  <c r="Q37" i="1" s="1"/>
  <c r="M37" i="1"/>
  <c r="L37" i="1"/>
  <c r="K37" i="1"/>
  <c r="J37" i="1"/>
  <c r="I37" i="1"/>
  <c r="H37" i="1"/>
  <c r="G37" i="1"/>
  <c r="N36" i="1"/>
  <c r="N35" i="1"/>
  <c r="Q35" i="1" s="1"/>
  <c r="N34" i="1"/>
  <c r="N33" i="1"/>
  <c r="Q33" i="1" s="1"/>
  <c r="N32" i="1"/>
  <c r="N31" i="1"/>
  <c r="Q31" i="1" s="1"/>
  <c r="M30" i="1"/>
  <c r="L30" i="1"/>
  <c r="K30" i="1"/>
  <c r="J30" i="1"/>
  <c r="I30" i="1"/>
  <c r="H30" i="1"/>
  <c r="G30" i="1"/>
  <c r="M29" i="1"/>
  <c r="L29" i="1"/>
  <c r="K29" i="1"/>
  <c r="J29" i="1"/>
  <c r="I29" i="1"/>
  <c r="H29" i="1"/>
  <c r="G29" i="1"/>
  <c r="N28" i="1"/>
  <c r="N27" i="1"/>
  <c r="Q27" i="1" s="1"/>
  <c r="N26" i="1"/>
  <c r="N25" i="1"/>
  <c r="Q25" i="1" s="1"/>
  <c r="L24" i="1"/>
  <c r="N24" i="1" s="1"/>
  <c r="N23" i="1"/>
  <c r="M22" i="1"/>
  <c r="L22" i="1"/>
  <c r="K22" i="1"/>
  <c r="J22" i="1"/>
  <c r="I22" i="1"/>
  <c r="H22" i="1"/>
  <c r="G22" i="1"/>
  <c r="M21" i="1"/>
  <c r="K21" i="1"/>
  <c r="I21" i="1"/>
  <c r="G21" i="1"/>
  <c r="G15" i="1"/>
  <c r="H21" i="1" l="1"/>
  <c r="J21" i="1"/>
  <c r="L21" i="1"/>
  <c r="N30" i="1"/>
  <c r="G48" i="1"/>
  <c r="G20" i="1" s="1"/>
  <c r="I48" i="1"/>
  <c r="I20" i="1" s="1"/>
  <c r="K48" i="1"/>
  <c r="K20" i="1" s="1"/>
  <c r="M48" i="1"/>
  <c r="M20" i="1" s="1"/>
  <c r="H71" i="1"/>
  <c r="J71" i="1"/>
  <c r="L71" i="1"/>
  <c r="N81" i="1"/>
  <c r="N83" i="1"/>
  <c r="N85" i="1"/>
  <c r="H89" i="1"/>
  <c r="J89" i="1"/>
  <c r="L89" i="1"/>
  <c r="H112" i="1"/>
  <c r="J112" i="1"/>
  <c r="L112" i="1"/>
  <c r="H117" i="1"/>
  <c r="J117" i="1"/>
  <c r="L117" i="1"/>
  <c r="I117" i="1"/>
  <c r="M117" i="1"/>
  <c r="H147" i="1"/>
  <c r="J147" i="1"/>
  <c r="L147" i="1"/>
  <c r="I147" i="1"/>
  <c r="M147" i="1"/>
  <c r="H166" i="1"/>
  <c r="J166" i="1"/>
  <c r="L166" i="1"/>
  <c r="G184" i="1"/>
  <c r="G88" i="1" s="1"/>
  <c r="G19" i="1" s="1"/>
  <c r="I184" i="1"/>
  <c r="K184" i="1"/>
  <c r="K88" i="1" s="1"/>
  <c r="K19" i="1" s="1"/>
  <c r="M184" i="1"/>
  <c r="H220" i="1"/>
  <c r="H219" i="1" s="1"/>
  <c r="J220" i="1"/>
  <c r="J219" i="1" s="1"/>
  <c r="L220" i="1"/>
  <c r="L219" i="1" s="1"/>
  <c r="G232" i="1"/>
  <c r="G219" i="1" s="1"/>
  <c r="I232" i="1"/>
  <c r="I219" i="1" s="1"/>
  <c r="K232" i="1"/>
  <c r="K219" i="1" s="1"/>
  <c r="M232" i="1"/>
  <c r="M219" i="1" s="1"/>
  <c r="J48" i="2"/>
  <c r="H219" i="2"/>
  <c r="H19" i="2" s="1"/>
  <c r="H16" i="2" s="1"/>
  <c r="G338" i="2"/>
  <c r="G19" i="2" s="1"/>
  <c r="G16" i="2" s="1"/>
  <c r="H338" i="2"/>
  <c r="J338" i="2"/>
  <c r="J39" i="2"/>
  <c r="J29" i="2"/>
  <c r="J21" i="2" s="1"/>
  <c r="J20" i="2" s="1"/>
  <c r="J98" i="2"/>
  <c r="J89" i="2" s="1"/>
  <c r="J88" i="2" s="1"/>
  <c r="I338" i="2"/>
  <c r="I19" i="2" s="1"/>
  <c r="I16" i="2" s="1"/>
  <c r="J281" i="2"/>
  <c r="J270" i="2" s="1"/>
  <c r="J219" i="2" s="1"/>
  <c r="Q30" i="1"/>
  <c r="N29" i="1"/>
  <c r="Q29" i="1" s="1"/>
  <c r="Q40" i="1"/>
  <c r="N39" i="1"/>
  <c r="Q39" i="1" s="1"/>
  <c r="Q81" i="1"/>
  <c r="N80" i="1"/>
  <c r="Q83" i="1"/>
  <c r="N82" i="1"/>
  <c r="Q82" i="1" s="1"/>
  <c r="Q85" i="1"/>
  <c r="N84" i="1"/>
  <c r="Q84" i="1" s="1"/>
  <c r="Q56" i="1"/>
  <c r="N122" i="1"/>
  <c r="Q122" i="1" s="1"/>
  <c r="N127" i="1"/>
  <c r="N139" i="1"/>
  <c r="Q139" i="1" s="1"/>
  <c r="N154" i="1"/>
  <c r="Q154" i="1" s="1"/>
  <c r="N162" i="1"/>
  <c r="Q162" i="1" s="1"/>
  <c r="N167" i="1"/>
  <c r="N177" i="1"/>
  <c r="M175" i="1"/>
  <c r="M166" i="1" s="1"/>
  <c r="M88" i="1" s="1"/>
  <c r="M19" i="1" s="1"/>
  <c r="N182" i="1"/>
  <c r="Q182" i="1" s="1"/>
  <c r="N187" i="1"/>
  <c r="Q187" i="1" s="1"/>
  <c r="N108" i="1"/>
  <c r="N113" i="1"/>
  <c r="N118" i="1"/>
  <c r="N131" i="1"/>
  <c r="Q131" i="1" s="1"/>
  <c r="N143" i="1"/>
  <c r="Q143" i="1" s="1"/>
  <c r="Q149" i="1"/>
  <c r="N148" i="1"/>
  <c r="N150" i="1"/>
  <c r="Q150" i="1" s="1"/>
  <c r="N158" i="1"/>
  <c r="Q158" i="1" s="1"/>
  <c r="Q194" i="1"/>
  <c r="N193" i="1"/>
  <c r="Q193" i="1" s="1"/>
  <c r="Q23" i="1"/>
  <c r="Q24" i="1"/>
  <c r="Q26" i="1"/>
  <c r="Q28" i="1"/>
  <c r="Q32" i="1"/>
  <c r="Q34" i="1"/>
  <c r="Q36" i="1"/>
  <c r="Q42" i="1"/>
  <c r="Q44" i="1"/>
  <c r="Q47" i="1"/>
  <c r="Q52" i="1"/>
  <c r="Q54" i="1"/>
  <c r="Q57" i="1"/>
  <c r="Q59" i="1"/>
  <c r="Q61" i="1"/>
  <c r="Q66" i="1"/>
  <c r="Q69" i="1"/>
  <c r="Q73" i="1"/>
  <c r="Q76" i="1"/>
  <c r="Q78" i="1"/>
  <c r="Q91" i="1"/>
  <c r="Q95" i="1"/>
  <c r="Q99" i="1"/>
  <c r="Q102" i="1"/>
  <c r="Q106" i="1"/>
  <c r="N22" i="1"/>
  <c r="N41" i="1"/>
  <c r="Q41" i="1" s="1"/>
  <c r="N46" i="1"/>
  <c r="Q46" i="1" s="1"/>
  <c r="N51" i="1"/>
  <c r="N65" i="1"/>
  <c r="N68" i="1"/>
  <c r="Q68" i="1" s="1"/>
  <c r="N72" i="1"/>
  <c r="N90" i="1"/>
  <c r="N94" i="1"/>
  <c r="Q94" i="1" s="1"/>
  <c r="N98" i="1"/>
  <c r="Q98" i="1" s="1"/>
  <c r="N105" i="1"/>
  <c r="Q105" i="1" s="1"/>
  <c r="Q123" i="1"/>
  <c r="Q128" i="1"/>
  <c r="H126" i="1"/>
  <c r="H88" i="1" s="1"/>
  <c r="J126" i="1"/>
  <c r="J88" i="1" s="1"/>
  <c r="L126" i="1"/>
  <c r="L88" i="1" s="1"/>
  <c r="Q140" i="1"/>
  <c r="Q155" i="1"/>
  <c r="Q163" i="1"/>
  <c r="Q168" i="1"/>
  <c r="Q170" i="1"/>
  <c r="Q172" i="1"/>
  <c r="Q174" i="1"/>
  <c r="Q178" i="1"/>
  <c r="Q180" i="1"/>
  <c r="Q183" i="1"/>
  <c r="Q188" i="1"/>
  <c r="N191" i="1"/>
  <c r="Q191" i="1" s="1"/>
  <c r="Q195" i="1"/>
  <c r="Q198" i="1"/>
  <c r="Q200" i="1"/>
  <c r="Q203" i="1"/>
  <c r="Q205" i="1"/>
  <c r="Q207" i="1"/>
  <c r="Q210" i="1"/>
  <c r="Q212" i="1"/>
  <c r="Q215" i="1"/>
  <c r="Q217" i="1"/>
  <c r="Q222" i="1"/>
  <c r="Q225" i="1"/>
  <c r="Q228" i="1"/>
  <c r="Q231" i="1"/>
  <c r="Q236" i="1"/>
  <c r="N237" i="1"/>
  <c r="Q237" i="1" s="1"/>
  <c r="Q240" i="1"/>
  <c r="Q245" i="1"/>
  <c r="Q249" i="1"/>
  <c r="Q253" i="1"/>
  <c r="Q258" i="1"/>
  <c r="Q263" i="1"/>
  <c r="Q267" i="1"/>
  <c r="Q272" i="1"/>
  <c r="Q274" i="1"/>
  <c r="Q276" i="1"/>
  <c r="Q279" i="1"/>
  <c r="Q282" i="1"/>
  <c r="Q284" i="1"/>
  <c r="Q286" i="1"/>
  <c r="Q289" i="1"/>
  <c r="N197" i="1"/>
  <c r="Q197" i="1" s="1"/>
  <c r="N202" i="1"/>
  <c r="Q202" i="1" s="1"/>
  <c r="N209" i="1"/>
  <c r="Q209" i="1" s="1"/>
  <c r="N221" i="1"/>
  <c r="N224" i="1"/>
  <c r="Q224" i="1" s="1"/>
  <c r="N230" i="1"/>
  <c r="Q230" i="1" s="1"/>
  <c r="N235" i="1"/>
  <c r="N244" i="1"/>
  <c r="N248" i="1"/>
  <c r="Q248" i="1" s="1"/>
  <c r="N252" i="1"/>
  <c r="Q252" i="1" s="1"/>
  <c r="N257" i="1"/>
  <c r="N262" i="1"/>
  <c r="N266" i="1"/>
  <c r="Q266" i="1" s="1"/>
  <c r="N271" i="1"/>
  <c r="N281" i="1"/>
  <c r="Q281" i="1" s="1"/>
  <c r="N288" i="1"/>
  <c r="Q288" i="1" s="1"/>
  <c r="Q292" i="1"/>
  <c r="Q294" i="1"/>
  <c r="Q297" i="1"/>
  <c r="Q301" i="1"/>
  <c r="Q303" i="1"/>
  <c r="Q305" i="1"/>
  <c r="Q308" i="1"/>
  <c r="Q310" i="1"/>
  <c r="Q312" i="1"/>
  <c r="Q316" i="1"/>
  <c r="Q321" i="1"/>
  <c r="Q325" i="1"/>
  <c r="Q329" i="1"/>
  <c r="Q333" i="1"/>
  <c r="Q337" i="1"/>
  <c r="Q345" i="1"/>
  <c r="Q347" i="1"/>
  <c r="Q350" i="1"/>
  <c r="N351" i="1"/>
  <c r="Q354" i="1"/>
  <c r="N356" i="1"/>
  <c r="Q359" i="1"/>
  <c r="Q361" i="1"/>
  <c r="Q364" i="1"/>
  <c r="Q368" i="1"/>
  <c r="Q370" i="1"/>
  <c r="Q375" i="1"/>
  <c r="Q379" i="1"/>
  <c r="Q384" i="1"/>
  <c r="Q389" i="1"/>
  <c r="Q393" i="1"/>
  <c r="Q398" i="1"/>
  <c r="N399" i="1"/>
  <c r="Q402" i="1"/>
  <c r="N405" i="1"/>
  <c r="N409" i="1"/>
  <c r="Q409" i="1" s="1"/>
  <c r="N413" i="1"/>
  <c r="Q413" i="1" s="1"/>
  <c r="Q417" i="1"/>
  <c r="N418" i="1"/>
  <c r="Q421" i="1"/>
  <c r="N422" i="1"/>
  <c r="Q422" i="1" s="1"/>
  <c r="Q426" i="1"/>
  <c r="N427" i="1"/>
  <c r="Q430" i="1"/>
  <c r="N431" i="1"/>
  <c r="Q431" i="1" s="1"/>
  <c r="N436" i="1"/>
  <c r="Q439" i="1"/>
  <c r="N441" i="1"/>
  <c r="N445" i="1"/>
  <c r="Q445" i="1" s="1"/>
  <c r="Q448" i="1"/>
  <c r="N449" i="1"/>
  <c r="Q449" i="1" s="1"/>
  <c r="N453" i="1"/>
  <c r="Q453" i="1" s="1"/>
  <c r="Q457" i="1"/>
  <c r="Q462" i="1"/>
  <c r="N463" i="1"/>
  <c r="Q465" i="1"/>
  <c r="Q469" i="1"/>
  <c r="Q473" i="1"/>
  <c r="Q475" i="1"/>
  <c r="Q478" i="1"/>
  <c r="Q483" i="1"/>
  <c r="Q489" i="1"/>
  <c r="Q493" i="1"/>
  <c r="Q497" i="1"/>
  <c r="Q502" i="1"/>
  <c r="Q506" i="1"/>
  <c r="Q510" i="1"/>
  <c r="Q515" i="1"/>
  <c r="N296" i="1"/>
  <c r="Q296" i="1" s="1"/>
  <c r="N307" i="1"/>
  <c r="N315" i="1"/>
  <c r="N320" i="1"/>
  <c r="N324" i="1"/>
  <c r="Q324" i="1" s="1"/>
  <c r="N328" i="1"/>
  <c r="Q328" i="1" s="1"/>
  <c r="N353" i="1"/>
  <c r="Q353" i="1" s="1"/>
  <c r="N367" i="1"/>
  <c r="N383" i="1"/>
  <c r="N388" i="1"/>
  <c r="N392" i="1"/>
  <c r="Q392" i="1" s="1"/>
  <c r="N468" i="1"/>
  <c r="Q468" i="1" s="1"/>
  <c r="N482" i="1"/>
  <c r="N488" i="1"/>
  <c r="N492" i="1"/>
  <c r="Q492" i="1" s="1"/>
  <c r="N496" i="1"/>
  <c r="Q496" i="1" s="1"/>
  <c r="N501" i="1"/>
  <c r="N505" i="1"/>
  <c r="Q505" i="1" s="1"/>
  <c r="N509" i="1"/>
  <c r="Q509" i="1" s="1"/>
  <c r="N514" i="1"/>
  <c r="J19" i="2" l="1"/>
  <c r="I88" i="1"/>
  <c r="I19" i="1" s="1"/>
  <c r="L20" i="1"/>
  <c r="L19" i="1" s="1"/>
  <c r="J20" i="1"/>
  <c r="J19" i="1" s="1"/>
  <c r="H20" i="1"/>
  <c r="H19" i="1" s="1"/>
  <c r="K513" i="2"/>
  <c r="K512" i="2" s="1"/>
  <c r="K510" i="2"/>
  <c r="K509" i="2" s="1"/>
  <c r="K506" i="2"/>
  <c r="K505" i="2" s="1"/>
  <c r="K502" i="2"/>
  <c r="K501" i="2" s="1"/>
  <c r="K495" i="2"/>
  <c r="K494" i="2" s="1"/>
  <c r="K491" i="2"/>
  <c r="K490" i="2" s="1"/>
  <c r="K485" i="2"/>
  <c r="K484" i="2" s="1"/>
  <c r="K481" i="2"/>
  <c r="K480" i="2" s="1"/>
  <c r="K478" i="2"/>
  <c r="K477" i="2" s="1"/>
  <c r="K471" i="2"/>
  <c r="K470" i="2" s="1"/>
  <c r="K467" i="2"/>
  <c r="K466" i="2" s="1"/>
  <c r="K462" i="2"/>
  <c r="K461" i="2" s="1"/>
  <c r="K459" i="2"/>
  <c r="K458" i="2" s="1"/>
  <c r="K452" i="2"/>
  <c r="K451" i="2" s="1"/>
  <c r="K448" i="2"/>
  <c r="K447" i="2" s="1"/>
  <c r="K444" i="2"/>
  <c r="K443" i="2" s="1"/>
  <c r="K437" i="2"/>
  <c r="K436" i="2" s="1"/>
  <c r="K430" i="2"/>
  <c r="K429" i="2" s="1"/>
  <c r="K426" i="2"/>
  <c r="K425" i="2" s="1"/>
  <c r="K423" i="2"/>
  <c r="K422" i="2" s="1"/>
  <c r="K419" i="2"/>
  <c r="K418" i="2" s="1"/>
  <c r="K412" i="2"/>
  <c r="K411" i="2" s="1"/>
  <c r="K408" i="2"/>
  <c r="K407" i="2" s="1"/>
  <c r="K402" i="2"/>
  <c r="K401" i="2" s="1"/>
  <c r="K398" i="2"/>
  <c r="K397" i="2" s="1"/>
  <c r="K395" i="2"/>
  <c r="K394" i="2" s="1"/>
  <c r="K391" i="2"/>
  <c r="K390" i="2" s="1"/>
  <c r="K384" i="2"/>
  <c r="K383" i="2" s="1"/>
  <c r="K377" i="2"/>
  <c r="K376" i="2" s="1"/>
  <c r="K373" i="2"/>
  <c r="K372" i="2" s="1"/>
  <c r="K370" i="2"/>
  <c r="K369" i="2"/>
  <c r="K368" i="2"/>
  <c r="K365" i="2"/>
  <c r="K364" i="2"/>
  <c r="K363" i="2"/>
  <c r="K362" i="2" s="1"/>
  <c r="K357" i="2"/>
  <c r="K356" i="2" s="1"/>
  <c r="K354" i="2"/>
  <c r="K353" i="2" s="1"/>
  <c r="K350" i="2"/>
  <c r="K349" i="2"/>
  <c r="K348" i="2" s="1"/>
  <c r="K343" i="2"/>
  <c r="K342" i="2"/>
  <c r="K341" i="2"/>
  <c r="K295" i="2"/>
  <c r="K294" i="2"/>
  <c r="K293" i="2"/>
  <c r="K276" i="2"/>
  <c r="K275" i="2"/>
  <c r="K274" i="2"/>
  <c r="K273" i="2"/>
  <c r="K272" i="2"/>
  <c r="K212" i="2"/>
  <c r="K211" i="2"/>
  <c r="K201" i="2"/>
  <c r="K200" i="2"/>
  <c r="K199" i="2"/>
  <c r="K198" i="2"/>
  <c r="K197" i="2" s="1"/>
  <c r="K192" i="2"/>
  <c r="K191" i="2" s="1"/>
  <c r="K188" i="2"/>
  <c r="K187" i="2" s="1"/>
  <c r="K163" i="2"/>
  <c r="K162" i="2" s="1"/>
  <c r="K159" i="2"/>
  <c r="K158" i="2" s="1"/>
  <c r="K151" i="2"/>
  <c r="K150" i="2" s="1"/>
  <c r="K337" i="2"/>
  <c r="K336" i="2" s="1"/>
  <c r="K306" i="2"/>
  <c r="K287" i="2"/>
  <c r="K174" i="2"/>
  <c r="K173" i="2"/>
  <c r="K130" i="2"/>
  <c r="K129" i="2" s="1"/>
  <c r="K123" i="2"/>
  <c r="K122" i="2" s="1"/>
  <c r="K119" i="2"/>
  <c r="K118" i="2" s="1"/>
  <c r="K116" i="2"/>
  <c r="K115" i="2" s="1"/>
  <c r="K109" i="2"/>
  <c r="K108" i="2" s="1"/>
  <c r="K106" i="2"/>
  <c r="K105" i="2" s="1"/>
  <c r="K102" i="2"/>
  <c r="K101" i="2"/>
  <c r="J14" i="2"/>
  <c r="K95" i="2"/>
  <c r="K94" i="2" s="1"/>
  <c r="K91" i="2"/>
  <c r="K90" i="2" s="1"/>
  <c r="K85" i="2"/>
  <c r="K84" i="2" s="1"/>
  <c r="K81" i="2"/>
  <c r="K80" i="2" s="1"/>
  <c r="K78" i="2"/>
  <c r="K77" i="2"/>
  <c r="K55" i="2"/>
  <c r="K54" i="2"/>
  <c r="K53" i="2"/>
  <c r="K52" i="2"/>
  <c r="K45" i="2"/>
  <c r="K44" i="2"/>
  <c r="K43" i="2"/>
  <c r="K38" i="2"/>
  <c r="K37" i="2" s="1"/>
  <c r="K25" i="2"/>
  <c r="K30" i="2"/>
  <c r="K34" i="2"/>
  <c r="K50" i="2"/>
  <c r="K49" i="2" s="1"/>
  <c r="K58" i="2"/>
  <c r="K63" i="2"/>
  <c r="K62" i="2" s="1"/>
  <c r="K70" i="2"/>
  <c r="K93" i="2"/>
  <c r="K92" i="2" s="1"/>
  <c r="K24" i="2"/>
  <c r="K28" i="2"/>
  <c r="K33" i="2"/>
  <c r="K42" i="2"/>
  <c r="K41" i="2" s="1"/>
  <c r="K57" i="2"/>
  <c r="K61" i="2"/>
  <c r="K69" i="2"/>
  <c r="K68" i="2" s="1"/>
  <c r="K76" i="2"/>
  <c r="K87" i="2"/>
  <c r="K86" i="2" s="1"/>
  <c r="K111" i="2"/>
  <c r="K110" i="2" s="1"/>
  <c r="K125" i="2"/>
  <c r="K124" i="2" s="1"/>
  <c r="K135" i="2"/>
  <c r="K142" i="2"/>
  <c r="K141" i="2" s="1"/>
  <c r="K155" i="2"/>
  <c r="K154" i="2" s="1"/>
  <c r="K170" i="2"/>
  <c r="K177" i="2"/>
  <c r="K181" i="2"/>
  <c r="K190" i="2"/>
  <c r="K189" i="2" s="1"/>
  <c r="K196" i="2"/>
  <c r="K206" i="2"/>
  <c r="K214" i="2"/>
  <c r="K218" i="2"/>
  <c r="K227" i="2"/>
  <c r="K234" i="2"/>
  <c r="K233" i="2" s="1"/>
  <c r="K243" i="2"/>
  <c r="K242" i="2" s="1"/>
  <c r="K251" i="2"/>
  <c r="K250" i="2" s="1"/>
  <c r="K261" i="2"/>
  <c r="K260" i="2" s="1"/>
  <c r="K269" i="2"/>
  <c r="K268" i="2" s="1"/>
  <c r="K282" i="2"/>
  <c r="K286" i="2"/>
  <c r="K291" i="2"/>
  <c r="K303" i="2"/>
  <c r="K308" i="2"/>
  <c r="K312" i="2"/>
  <c r="K321" i="2"/>
  <c r="K320" i="2" s="1"/>
  <c r="K329" i="2"/>
  <c r="K328" i="2" s="1"/>
  <c r="K345" i="2"/>
  <c r="K359" i="2"/>
  <c r="K375" i="2"/>
  <c r="K374" i="2" s="1"/>
  <c r="K389" i="2"/>
  <c r="K388" i="2" s="1"/>
  <c r="K417" i="2"/>
  <c r="K416" i="2" s="1"/>
  <c r="K435" i="2"/>
  <c r="K434" i="2" s="1"/>
  <c r="K457" i="2"/>
  <c r="K456" i="2" s="1"/>
  <c r="K455" i="2" s="1"/>
  <c r="K469" i="2"/>
  <c r="K468" i="2" s="1"/>
  <c r="K475" i="2"/>
  <c r="K489" i="2"/>
  <c r="K488" i="2" s="1"/>
  <c r="K497" i="2"/>
  <c r="K496" i="2" s="1"/>
  <c r="K104" i="2"/>
  <c r="K103" i="2" s="1"/>
  <c r="K128" i="2"/>
  <c r="K127" i="2" s="1"/>
  <c r="K134" i="2"/>
  <c r="K140" i="2"/>
  <c r="K139" i="2" s="1"/>
  <c r="K149" i="2"/>
  <c r="K148" i="2" s="1"/>
  <c r="K157" i="2"/>
  <c r="K156" i="2" s="1"/>
  <c r="K165" i="2"/>
  <c r="K164" i="2" s="1"/>
  <c r="K171" i="2"/>
  <c r="K178" i="2"/>
  <c r="K183" i="2"/>
  <c r="K182" i="2" s="1"/>
  <c r="K203" i="2"/>
  <c r="K207" i="2"/>
  <c r="K215" i="2"/>
  <c r="K222" i="2"/>
  <c r="K221" i="2" s="1"/>
  <c r="K228" i="2"/>
  <c r="K236" i="2"/>
  <c r="K235" i="2" s="1"/>
  <c r="K245" i="2"/>
  <c r="K244" i="2" s="1"/>
  <c r="K253" i="2"/>
  <c r="K252" i="2" s="1"/>
  <c r="K263" i="2"/>
  <c r="K262" i="2" s="1"/>
  <c r="K278" i="2"/>
  <c r="K283" i="2"/>
  <c r="K290" i="2"/>
  <c r="K297" i="2"/>
  <c r="K296" i="2" s="1"/>
  <c r="K302" i="2"/>
  <c r="K309" i="2"/>
  <c r="K313" i="2"/>
  <c r="K323" i="2"/>
  <c r="K322" i="2" s="1"/>
  <c r="K331" i="2"/>
  <c r="K330" i="2" s="1"/>
  <c r="K346" i="2"/>
  <c r="K382" i="2"/>
  <c r="K381" i="2" s="1"/>
  <c r="K400" i="2"/>
  <c r="K399" i="2" s="1"/>
  <c r="K410" i="2"/>
  <c r="K409" i="2" s="1"/>
  <c r="K428" i="2"/>
  <c r="K427" i="2" s="1"/>
  <c r="K442" i="2"/>
  <c r="K441" i="2" s="1"/>
  <c r="K450" i="2"/>
  <c r="K449" i="2" s="1"/>
  <c r="K464" i="2"/>
  <c r="K476" i="2"/>
  <c r="K504" i="2"/>
  <c r="K503" i="2" s="1"/>
  <c r="K40" i="2"/>
  <c r="K39" i="2" s="1"/>
  <c r="K23" i="2"/>
  <c r="K27" i="2"/>
  <c r="K32" i="2"/>
  <c r="K36" i="2"/>
  <c r="K56" i="2"/>
  <c r="K60" i="2"/>
  <c r="K67" i="2"/>
  <c r="K75" i="2"/>
  <c r="K74" i="2" s="1"/>
  <c r="K97" i="2"/>
  <c r="K96" i="2" s="1"/>
  <c r="K26" i="2"/>
  <c r="K31" i="2"/>
  <c r="K35" i="2"/>
  <c r="K47" i="2"/>
  <c r="K46" i="2" s="1"/>
  <c r="K59" i="2"/>
  <c r="K66" i="2"/>
  <c r="K65" i="2" s="1"/>
  <c r="K64" i="2" s="1"/>
  <c r="K73" i="2"/>
  <c r="K72" i="2" s="1"/>
  <c r="K71" i="2" s="1"/>
  <c r="K83" i="2"/>
  <c r="K82" i="2" s="1"/>
  <c r="K99" i="2"/>
  <c r="K98" i="2" s="1"/>
  <c r="K121" i="2"/>
  <c r="K120" i="2" s="1"/>
  <c r="K133" i="2"/>
  <c r="K138" i="2"/>
  <c r="K137" i="2" s="1"/>
  <c r="K146" i="2"/>
  <c r="K145" i="2" s="1"/>
  <c r="K168" i="2"/>
  <c r="K172" i="2"/>
  <c r="K179" i="2"/>
  <c r="K186" i="2"/>
  <c r="K185" i="2" s="1"/>
  <c r="K194" i="2"/>
  <c r="K204" i="2"/>
  <c r="K208" i="2"/>
  <c r="K216" i="2"/>
  <c r="K223" i="2"/>
  <c r="K229" i="2"/>
  <c r="K238" i="2"/>
  <c r="K237" i="2" s="1"/>
  <c r="K247" i="2"/>
  <c r="K246" i="2" s="1"/>
  <c r="K256" i="2"/>
  <c r="K255" i="2" s="1"/>
  <c r="K265" i="2"/>
  <c r="K264" i="2" s="1"/>
  <c r="K279" i="2"/>
  <c r="K284" i="2"/>
  <c r="K289" i="2"/>
  <c r="K301" i="2"/>
  <c r="K305" i="2"/>
  <c r="K310" i="2"/>
  <c r="K316" i="2"/>
  <c r="K315" i="2" s="1"/>
  <c r="K325" i="2"/>
  <c r="K324" i="2" s="1"/>
  <c r="K333" i="2"/>
  <c r="K332" i="2" s="1"/>
  <c r="K347" i="2"/>
  <c r="K361" i="2"/>
  <c r="K379" i="2"/>
  <c r="K378" i="2" s="1"/>
  <c r="K393" i="2"/>
  <c r="K392" i="2" s="1"/>
  <c r="K421" i="2"/>
  <c r="K420" i="2" s="1"/>
  <c r="K439" i="2"/>
  <c r="K438" i="2" s="1"/>
  <c r="K465" i="2"/>
  <c r="K473" i="2"/>
  <c r="K483" i="2"/>
  <c r="K482" i="2" s="1"/>
  <c r="K493" i="2"/>
  <c r="K492" i="2" s="1"/>
  <c r="K515" i="2"/>
  <c r="K514" i="2" s="1"/>
  <c r="K114" i="2"/>
  <c r="K113" i="2" s="1"/>
  <c r="K112" i="2" s="1"/>
  <c r="K132" i="2"/>
  <c r="K136" i="2"/>
  <c r="K144" i="2"/>
  <c r="K143" i="2" s="1"/>
  <c r="K153" i="2"/>
  <c r="K152" i="2" s="1"/>
  <c r="K161" i="2"/>
  <c r="K160" i="2" s="1"/>
  <c r="K169" i="2"/>
  <c r="K176" i="2"/>
  <c r="K180" i="2"/>
  <c r="K195" i="2"/>
  <c r="K205" i="2"/>
  <c r="K210" i="2"/>
  <c r="K209" i="2" s="1"/>
  <c r="K217" i="2"/>
  <c r="K225" i="2"/>
  <c r="K224" i="2" s="1"/>
  <c r="K231" i="2"/>
  <c r="K230" i="2" s="1"/>
  <c r="K240" i="2"/>
  <c r="K239" i="2" s="1"/>
  <c r="K249" i="2"/>
  <c r="K248" i="2" s="1"/>
  <c r="K258" i="2"/>
  <c r="K257" i="2" s="1"/>
  <c r="K267" i="2"/>
  <c r="K266" i="2" s="1"/>
  <c r="K280" i="2"/>
  <c r="K285" i="2"/>
  <c r="K292" i="2"/>
  <c r="K300" i="2"/>
  <c r="K304" i="2"/>
  <c r="K311" i="2"/>
  <c r="K318" i="2"/>
  <c r="K317" i="2" s="1"/>
  <c r="K327" i="2"/>
  <c r="K326" i="2" s="1"/>
  <c r="K335" i="2"/>
  <c r="K334" i="2" s="1"/>
  <c r="K352" i="2"/>
  <c r="K351" i="2" s="1"/>
  <c r="K360" i="2"/>
  <c r="K386" i="2"/>
  <c r="K385" i="2" s="1"/>
  <c r="K406" i="2"/>
  <c r="K405" i="2" s="1"/>
  <c r="K414" i="2"/>
  <c r="K413" i="2" s="1"/>
  <c r="K432" i="2"/>
  <c r="K431" i="2" s="1"/>
  <c r="K446" i="2"/>
  <c r="K445" i="2" s="1"/>
  <c r="K454" i="2"/>
  <c r="K453" i="2" s="1"/>
  <c r="K474" i="2"/>
  <c r="K500" i="2"/>
  <c r="K499" i="2" s="1"/>
  <c r="K508" i="2"/>
  <c r="K507" i="2" s="1"/>
  <c r="Q501" i="1"/>
  <c r="N498" i="1"/>
  <c r="Q498" i="1" s="1"/>
  <c r="Q482" i="1"/>
  <c r="N479" i="1"/>
  <c r="Q479" i="1" s="1"/>
  <c r="Q383" i="1"/>
  <c r="N380" i="1"/>
  <c r="Q380" i="1" s="1"/>
  <c r="Q315" i="1"/>
  <c r="N314" i="1"/>
  <c r="Q314" i="1" s="1"/>
  <c r="N433" i="1"/>
  <c r="Q433" i="1" s="1"/>
  <c r="Q436" i="1"/>
  <c r="Q405" i="1"/>
  <c r="N404" i="1"/>
  <c r="Q356" i="1"/>
  <c r="N355" i="1"/>
  <c r="Q355" i="1" s="1"/>
  <c r="Q257" i="1"/>
  <c r="N254" i="1"/>
  <c r="Q254" i="1" s="1"/>
  <c r="Q235" i="1"/>
  <c r="N232" i="1"/>
  <c r="Q232" i="1" s="1"/>
  <c r="Q90" i="1"/>
  <c r="N89" i="1"/>
  <c r="Q51" i="1"/>
  <c r="N48" i="1"/>
  <c r="Q48" i="1" s="1"/>
  <c r="Q177" i="1"/>
  <c r="N175" i="1"/>
  <c r="Q175" i="1" s="1"/>
  <c r="Q80" i="1"/>
  <c r="N79" i="1"/>
  <c r="Q79" i="1" s="1"/>
  <c r="Q514" i="1"/>
  <c r="N511" i="1"/>
  <c r="Q511" i="1" s="1"/>
  <c r="Q488" i="1"/>
  <c r="N487" i="1"/>
  <c r="Q388" i="1"/>
  <c r="N387" i="1"/>
  <c r="Q387" i="1" s="1"/>
  <c r="Q367" i="1"/>
  <c r="N366" i="1"/>
  <c r="Q366" i="1" s="1"/>
  <c r="Q320" i="1"/>
  <c r="N319" i="1"/>
  <c r="Q319" i="1" s="1"/>
  <c r="Q307" i="1"/>
  <c r="N298" i="1"/>
  <c r="Q298" i="1" s="1"/>
  <c r="N460" i="1"/>
  <c r="Q460" i="1" s="1"/>
  <c r="Q463" i="1"/>
  <c r="Q441" i="1"/>
  <c r="N440" i="1"/>
  <c r="Q440" i="1" s="1"/>
  <c r="N424" i="1"/>
  <c r="Q424" i="1" s="1"/>
  <c r="Q427" i="1"/>
  <c r="N415" i="1"/>
  <c r="Q415" i="1" s="1"/>
  <c r="Q418" i="1"/>
  <c r="N396" i="1"/>
  <c r="Q396" i="1" s="1"/>
  <c r="Q399" i="1"/>
  <c r="Q351" i="1"/>
  <c r="N339" i="1"/>
  <c r="Q271" i="1"/>
  <c r="N270" i="1"/>
  <c r="Q270" i="1" s="1"/>
  <c r="Q262" i="1"/>
  <c r="N259" i="1"/>
  <c r="Q259" i="1" s="1"/>
  <c r="Q244" i="1"/>
  <c r="N241" i="1"/>
  <c r="Q241" i="1" s="1"/>
  <c r="Q221" i="1"/>
  <c r="N220" i="1"/>
  <c r="Q72" i="1"/>
  <c r="N71" i="1"/>
  <c r="Q71" i="1" s="1"/>
  <c r="Q65" i="1"/>
  <c r="N64" i="1"/>
  <c r="Q64" i="1" s="1"/>
  <c r="Q22" i="1"/>
  <c r="N21" i="1"/>
  <c r="Q148" i="1"/>
  <c r="N147" i="1"/>
  <c r="Q147" i="1" s="1"/>
  <c r="Q118" i="1"/>
  <c r="N117" i="1"/>
  <c r="Q117" i="1" s="1"/>
  <c r="Q113" i="1"/>
  <c r="N112" i="1"/>
  <c r="Q112" i="1" s="1"/>
  <c r="Q108" i="1"/>
  <c r="N107" i="1"/>
  <c r="Q107" i="1" s="1"/>
  <c r="Q167" i="1"/>
  <c r="N166" i="1"/>
  <c r="Q166" i="1" s="1"/>
  <c r="Q127" i="1"/>
  <c r="N126" i="1"/>
  <c r="Q126" i="1" s="1"/>
  <c r="N184" i="1"/>
  <c r="Q184" i="1" s="1"/>
  <c r="K299" i="2" l="1"/>
  <c r="K472" i="2"/>
  <c r="K314" i="2"/>
  <c r="K288" i="2"/>
  <c r="K254" i="2"/>
  <c r="K193" i="2"/>
  <c r="K167" i="2"/>
  <c r="K22" i="2"/>
  <c r="K463" i="2"/>
  <c r="K440" i="2"/>
  <c r="K380" i="2"/>
  <c r="K277" i="2"/>
  <c r="K415" i="2"/>
  <c r="K344" i="2"/>
  <c r="K319" i="2"/>
  <c r="K307" i="2"/>
  <c r="K298" i="2" s="1"/>
  <c r="K281" i="2"/>
  <c r="K259" i="2"/>
  <c r="K241" i="2"/>
  <c r="K226" i="2"/>
  <c r="K220" i="2" s="1"/>
  <c r="K213" i="2"/>
  <c r="K100" i="2"/>
  <c r="K271" i="2"/>
  <c r="K270" i="2" s="1"/>
  <c r="K340" i="2"/>
  <c r="K339" i="2" s="1"/>
  <c r="K367" i="2"/>
  <c r="K366" i="2" s="1"/>
  <c r="K396" i="2"/>
  <c r="K424" i="2"/>
  <c r="K511" i="2"/>
  <c r="K498" i="2"/>
  <c r="K404" i="2"/>
  <c r="K175" i="2"/>
  <c r="K131" i="2"/>
  <c r="K126" i="2" s="1"/>
  <c r="K202" i="2"/>
  <c r="K184" i="2" s="1"/>
  <c r="K147" i="2"/>
  <c r="K487" i="2"/>
  <c r="K433" i="2"/>
  <c r="K387" i="2"/>
  <c r="K358" i="2"/>
  <c r="K355" i="2" s="1"/>
  <c r="K232" i="2"/>
  <c r="K29" i="2"/>
  <c r="K51" i="2"/>
  <c r="K48" i="2" s="1"/>
  <c r="K79" i="2"/>
  <c r="K89" i="2"/>
  <c r="K107" i="2"/>
  <c r="K117" i="2"/>
  <c r="K371" i="2"/>
  <c r="K460" i="2"/>
  <c r="K479" i="2"/>
  <c r="Q21" i="1"/>
  <c r="N20" i="1"/>
  <c r="Q220" i="1"/>
  <c r="N219" i="1"/>
  <c r="Q219" i="1" s="1"/>
  <c r="Q339" i="1"/>
  <c r="N338" i="1"/>
  <c r="Q338" i="1" s="1"/>
  <c r="Q487" i="1"/>
  <c r="N486" i="1"/>
  <c r="Q486" i="1" s="1"/>
  <c r="Q89" i="1"/>
  <c r="N88" i="1"/>
  <c r="Q88" i="1" s="1"/>
  <c r="Q404" i="1"/>
  <c r="N403" i="1"/>
  <c r="Q403" i="1" s="1"/>
  <c r="K219" i="2" l="1"/>
  <c r="K486" i="2"/>
  <c r="K403" i="2"/>
  <c r="K166" i="2"/>
  <c r="K88" i="2"/>
  <c r="K338" i="2"/>
  <c r="K21" i="2"/>
  <c r="K20" i="2" s="1"/>
  <c r="K19" i="2" s="1"/>
  <c r="Q20" i="1"/>
  <c r="N19" i="1"/>
  <c r="O452" i="1" l="1"/>
  <c r="O451" i="1" s="1"/>
  <c r="O444" i="1"/>
  <c r="O443" i="1" s="1"/>
  <c r="O435" i="1"/>
  <c r="O434" i="1" s="1"/>
  <c r="O412" i="1"/>
  <c r="O411" i="1" s="1"/>
  <c r="O408" i="1"/>
  <c r="O407" i="1" s="1"/>
  <c r="O342" i="1"/>
  <c r="O513" i="1"/>
  <c r="O512" i="1" s="1"/>
  <c r="O508" i="1"/>
  <c r="O507" i="1" s="1"/>
  <c r="O504" i="1"/>
  <c r="O503" i="1" s="1"/>
  <c r="O500" i="1"/>
  <c r="O499" i="1" s="1"/>
  <c r="O495" i="1"/>
  <c r="O494" i="1" s="1"/>
  <c r="O491" i="1"/>
  <c r="O490" i="1" s="1"/>
  <c r="O485" i="1"/>
  <c r="O484" i="1" s="1"/>
  <c r="O481" i="1"/>
  <c r="O480" i="1" s="1"/>
  <c r="O327" i="1"/>
  <c r="O326" i="1" s="1"/>
  <c r="O318" i="1"/>
  <c r="O317" i="1" s="1"/>
  <c r="O311" i="1"/>
  <c r="O309" i="1"/>
  <c r="O306" i="1"/>
  <c r="O304" i="1"/>
  <c r="O302" i="1"/>
  <c r="O300" i="1"/>
  <c r="O290" i="1"/>
  <c r="O287" i="1"/>
  <c r="O285" i="1"/>
  <c r="O283" i="1"/>
  <c r="O280" i="1"/>
  <c r="O278" i="1"/>
  <c r="O275" i="1"/>
  <c r="O273" i="1"/>
  <c r="O269" i="1"/>
  <c r="O268" i="1" s="1"/>
  <c r="O265" i="1"/>
  <c r="O264" i="1" s="1"/>
  <c r="O261" i="1"/>
  <c r="O260" i="1" s="1"/>
  <c r="O256" i="1"/>
  <c r="O255" i="1" s="1"/>
  <c r="O247" i="1"/>
  <c r="O246" i="1" s="1"/>
  <c r="O243" i="1"/>
  <c r="O242" i="1" s="1"/>
  <c r="O234" i="1"/>
  <c r="O233" i="1" s="1"/>
  <c r="O229" i="1"/>
  <c r="O227" i="1"/>
  <c r="O223" i="1"/>
  <c r="O218" i="1"/>
  <c r="O216" i="1"/>
  <c r="O214" i="1"/>
  <c r="O211" i="1"/>
  <c r="O208" i="1"/>
  <c r="O206" i="1"/>
  <c r="O204" i="1"/>
  <c r="O201" i="1"/>
  <c r="O199" i="1"/>
  <c r="O196" i="1"/>
  <c r="O186" i="1"/>
  <c r="O185" i="1" s="1"/>
  <c r="O181" i="1"/>
  <c r="O179" i="1"/>
  <c r="O176" i="1"/>
  <c r="O173" i="1"/>
  <c r="O171" i="1"/>
  <c r="O169" i="1"/>
  <c r="O161" i="1"/>
  <c r="O160" i="1" s="1"/>
  <c r="O153" i="1"/>
  <c r="O152" i="1" s="1"/>
  <c r="O146" i="1"/>
  <c r="O145" i="1" s="1"/>
  <c r="O138" i="1"/>
  <c r="O137" i="1" s="1"/>
  <c r="O121" i="1"/>
  <c r="O120" i="1" s="1"/>
  <c r="O116" i="1"/>
  <c r="O115" i="1" s="1"/>
  <c r="O111" i="1"/>
  <c r="O110" i="1" s="1"/>
  <c r="Q19" i="1"/>
  <c r="O190" i="1"/>
  <c r="O189" i="1" s="1"/>
  <c r="O165" i="1"/>
  <c r="O164" i="1" s="1"/>
  <c r="O157" i="1"/>
  <c r="O156" i="1" s="1"/>
  <c r="O149" i="1"/>
  <c r="O148" i="1" s="1"/>
  <c r="O142" i="1"/>
  <c r="O141" i="1" s="1"/>
  <c r="O135" i="1"/>
  <c r="O133" i="1"/>
  <c r="O130" i="1"/>
  <c r="O129" i="1" s="1"/>
  <c r="O125" i="1"/>
  <c r="O124" i="1" s="1"/>
  <c r="O104" i="1"/>
  <c r="O103" i="1" s="1"/>
  <c r="O101" i="1"/>
  <c r="O97" i="1"/>
  <c r="O96" i="1" s="1"/>
  <c r="O93" i="1"/>
  <c r="O92" i="1" s="1"/>
  <c r="O87" i="1"/>
  <c r="O86" i="1" s="1"/>
  <c r="O77" i="1"/>
  <c r="O75" i="1"/>
  <c r="O70" i="1"/>
  <c r="O67" i="1"/>
  <c r="O63" i="1"/>
  <c r="O62" i="1" s="1"/>
  <c r="O60" i="1"/>
  <c r="O58" i="1"/>
  <c r="O55" i="1"/>
  <c r="O53" i="1"/>
  <c r="O50" i="1"/>
  <c r="O49" i="1" s="1"/>
  <c r="O45" i="1"/>
  <c r="O43" i="1"/>
  <c r="O38" i="1"/>
  <c r="O37" i="1" s="1"/>
  <c r="O35" i="1"/>
  <c r="O33" i="1"/>
  <c r="O31" i="1"/>
  <c r="O27" i="1"/>
  <c r="O25" i="1"/>
  <c r="O40" i="1"/>
  <c r="O39" i="1" s="1"/>
  <c r="O83" i="1"/>
  <c r="O82" i="1" s="1"/>
  <c r="O42" i="1"/>
  <c r="O57" i="1"/>
  <c r="O61" i="1"/>
  <c r="O73" i="1"/>
  <c r="O72" i="1" s="1"/>
  <c r="O78" i="1"/>
  <c r="O102" i="1"/>
  <c r="O56" i="1"/>
  <c r="O23" i="1"/>
  <c r="O26" i="1"/>
  <c r="O34" i="1"/>
  <c r="O47" i="1"/>
  <c r="O46" i="1" s="1"/>
  <c r="O54" i="1"/>
  <c r="O95" i="1"/>
  <c r="O94" i="1" s="1"/>
  <c r="O172" i="1"/>
  <c r="O178" i="1"/>
  <c r="O195" i="1"/>
  <c r="O205" i="1"/>
  <c r="O222" i="1"/>
  <c r="O221" i="1" s="1"/>
  <c r="O236" i="1"/>
  <c r="O235" i="1" s="1"/>
  <c r="O267" i="1"/>
  <c r="O266" i="1" s="1"/>
  <c r="O274" i="1"/>
  <c r="O279" i="1"/>
  <c r="O134" i="1"/>
  <c r="O198" i="1"/>
  <c r="O210" i="1"/>
  <c r="O215" i="1"/>
  <c r="O225" i="1"/>
  <c r="O224" i="1" s="1"/>
  <c r="O240" i="1"/>
  <c r="O239" i="1" s="1"/>
  <c r="O253" i="1"/>
  <c r="O252" i="1" s="1"/>
  <c r="O263" i="1"/>
  <c r="O262" i="1" s="1"/>
  <c r="O284" i="1"/>
  <c r="O238" i="1"/>
  <c r="O237" i="1" s="1"/>
  <c r="O251" i="1"/>
  <c r="O250" i="1" s="1"/>
  <c r="O294" i="1"/>
  <c r="O303" i="1"/>
  <c r="O325" i="1"/>
  <c r="O324" i="1" s="1"/>
  <c r="O402" i="1"/>
  <c r="O401" i="1" s="1"/>
  <c r="O430" i="1"/>
  <c r="O429" i="1" s="1"/>
  <c r="O457" i="1"/>
  <c r="O456" i="1" s="1"/>
  <c r="O489" i="1"/>
  <c r="O488" i="1" s="1"/>
  <c r="O502" i="1"/>
  <c r="O501" i="1" s="1"/>
  <c r="O515" i="1"/>
  <c r="O514" i="1" s="1"/>
  <c r="O297" i="1"/>
  <c r="O296" i="1" s="1"/>
  <c r="O310" i="1"/>
  <c r="O316" i="1"/>
  <c r="O315" i="1" s="1"/>
  <c r="O314" i="1" s="1"/>
  <c r="O329" i="1"/>
  <c r="O328" i="1" s="1"/>
  <c r="O337" i="1"/>
  <c r="O336" i="1" s="1"/>
  <c r="O347" i="1"/>
  <c r="O354" i="1"/>
  <c r="O353" i="1" s="1"/>
  <c r="O361" i="1"/>
  <c r="O368" i="1"/>
  <c r="O375" i="1"/>
  <c r="O374" i="1" s="1"/>
  <c r="O384" i="1"/>
  <c r="O383" i="1" s="1"/>
  <c r="O398" i="1"/>
  <c r="O397" i="1" s="1"/>
  <c r="O426" i="1"/>
  <c r="O425" i="1" s="1"/>
  <c r="O462" i="1"/>
  <c r="O461" i="1" s="1"/>
  <c r="O473" i="1"/>
  <c r="O478" i="1"/>
  <c r="O477" i="1" s="1"/>
  <c r="O493" i="1"/>
  <c r="O492" i="1" s="1"/>
  <c r="O323" i="1"/>
  <c r="O322" i="1" s="1"/>
  <c r="O343" i="1"/>
  <c r="O346" i="1"/>
  <c r="O349" i="1"/>
  <c r="O357" i="1"/>
  <c r="O356" i="1" s="1"/>
  <c r="O360" i="1"/>
  <c r="O363" i="1"/>
  <c r="O365" i="1"/>
  <c r="O369" i="1"/>
  <c r="O373" i="1"/>
  <c r="O372" i="1" s="1"/>
  <c r="O377" i="1"/>
  <c r="O376" i="1" s="1"/>
  <c r="O382" i="1"/>
  <c r="O381" i="1" s="1"/>
  <c r="O386" i="1"/>
  <c r="O385" i="1" s="1"/>
  <c r="O391" i="1"/>
  <c r="O390" i="1" s="1"/>
  <c r="O395" i="1"/>
  <c r="O394" i="1" s="1"/>
  <c r="O406" i="1"/>
  <c r="O405" i="1" s="1"/>
  <c r="O410" i="1"/>
  <c r="O409" i="1" s="1"/>
  <c r="O414" i="1"/>
  <c r="O413" i="1" s="1"/>
  <c r="O423" i="1"/>
  <c r="O422" i="1" s="1"/>
  <c r="O432" i="1"/>
  <c r="O431" i="1" s="1"/>
  <c r="O437" i="1"/>
  <c r="O436" i="1" s="1"/>
  <c r="O450" i="1"/>
  <c r="O449" i="1" s="1"/>
  <c r="O454" i="1"/>
  <c r="O453" i="1" s="1"/>
  <c r="O459" i="1"/>
  <c r="O458" i="1" s="1"/>
  <c r="O30" i="1"/>
  <c r="O81" i="1"/>
  <c r="O80" i="1" s="1"/>
  <c r="O85" i="1"/>
  <c r="O84" i="1" s="1"/>
  <c r="O44" i="1"/>
  <c r="O59" i="1"/>
  <c r="O66" i="1"/>
  <c r="O65" i="1" s="1"/>
  <c r="O76" i="1"/>
  <c r="O91" i="1"/>
  <c r="O90" i="1" s="1"/>
  <c r="O99" i="1"/>
  <c r="O98" i="1" s="1"/>
  <c r="N15" i="1"/>
  <c r="O24" i="1"/>
  <c r="O28" i="1"/>
  <c r="O32" i="1"/>
  <c r="O36" i="1"/>
  <c r="O52" i="1"/>
  <c r="O51" i="1" s="1"/>
  <c r="O69" i="1"/>
  <c r="O68" i="1" s="1"/>
  <c r="O106" i="1"/>
  <c r="O105" i="1" s="1"/>
  <c r="O123" i="1"/>
  <c r="O122" i="1" s="1"/>
  <c r="O128" i="1"/>
  <c r="O127" i="1" s="1"/>
  <c r="O140" i="1"/>
  <c r="O139" i="1" s="1"/>
  <c r="O155" i="1"/>
  <c r="O154" i="1" s="1"/>
  <c r="O163" i="1"/>
  <c r="O162" i="1" s="1"/>
  <c r="O168" i="1"/>
  <c r="O183" i="1"/>
  <c r="O182" i="1" s="1"/>
  <c r="O188" i="1"/>
  <c r="O187" i="1" s="1"/>
  <c r="O109" i="1"/>
  <c r="O108" i="1" s="1"/>
  <c r="O107" i="1" s="1"/>
  <c r="O114" i="1"/>
  <c r="O113" i="1" s="1"/>
  <c r="O112" i="1" s="1"/>
  <c r="O119" i="1"/>
  <c r="O118" i="1" s="1"/>
  <c r="O117" i="1" s="1"/>
  <c r="O132" i="1"/>
  <c r="O144" i="1"/>
  <c r="O143" i="1" s="1"/>
  <c r="O151" i="1"/>
  <c r="O150" i="1" s="1"/>
  <c r="O159" i="1"/>
  <c r="O158" i="1" s="1"/>
  <c r="O194" i="1"/>
  <c r="O193" i="1" s="1"/>
  <c r="O170" i="1"/>
  <c r="O174" i="1"/>
  <c r="O180" i="1"/>
  <c r="O203" i="1"/>
  <c r="O207" i="1"/>
  <c r="O231" i="1"/>
  <c r="O230" i="1" s="1"/>
  <c r="O249" i="1"/>
  <c r="O248" i="1" s="1"/>
  <c r="O272" i="1"/>
  <c r="O271" i="1" s="1"/>
  <c r="O276" i="1"/>
  <c r="O289" i="1"/>
  <c r="O136" i="1"/>
  <c r="O200" i="1"/>
  <c r="O212" i="1"/>
  <c r="O217" i="1"/>
  <c r="O228" i="1"/>
  <c r="O245" i="1"/>
  <c r="O244" i="1" s="1"/>
  <c r="O258" i="1"/>
  <c r="O257" i="1" s="1"/>
  <c r="O282" i="1"/>
  <c r="O286" i="1"/>
  <c r="O192" i="1"/>
  <c r="O191" i="1" s="1"/>
  <c r="O292" i="1"/>
  <c r="O301" i="1"/>
  <c r="O305" i="1"/>
  <c r="O393" i="1"/>
  <c r="O392" i="1" s="1"/>
  <c r="O417" i="1"/>
  <c r="O416" i="1" s="1"/>
  <c r="O448" i="1"/>
  <c r="O447" i="1" s="1"/>
  <c r="O465" i="1"/>
  <c r="O497" i="1"/>
  <c r="O496" i="1" s="1"/>
  <c r="O510" i="1"/>
  <c r="O509" i="1" s="1"/>
  <c r="O291" i="1"/>
  <c r="O308" i="1"/>
  <c r="O312" i="1"/>
  <c r="O321" i="1"/>
  <c r="O320" i="1" s="1"/>
  <c r="O333" i="1"/>
  <c r="O332" i="1" s="1"/>
  <c r="O345" i="1"/>
  <c r="O344" i="1" s="1"/>
  <c r="O350" i="1"/>
  <c r="O359" i="1"/>
  <c r="O358" i="1" s="1"/>
  <c r="O364" i="1"/>
  <c r="O370" i="1"/>
  <c r="O379" i="1"/>
  <c r="O378" i="1" s="1"/>
  <c r="O389" i="1"/>
  <c r="O388" i="1" s="1"/>
  <c r="O387" i="1" s="1"/>
  <c r="O421" i="1"/>
  <c r="O420" i="1" s="1"/>
  <c r="O439" i="1"/>
  <c r="O438" i="1" s="1"/>
  <c r="O469" i="1"/>
  <c r="O468" i="1" s="1"/>
  <c r="O475" i="1"/>
  <c r="O483" i="1"/>
  <c r="O482" i="1" s="1"/>
  <c r="O506" i="1"/>
  <c r="O505" i="1" s="1"/>
  <c r="O293" i="1"/>
  <c r="O295" i="1"/>
  <c r="O313" i="1"/>
  <c r="O331" i="1"/>
  <c r="O330" i="1" s="1"/>
  <c r="O335" i="1"/>
  <c r="O334" i="1" s="1"/>
  <c r="O341" i="1"/>
  <c r="O340" i="1" s="1"/>
  <c r="O352" i="1"/>
  <c r="O351" i="1" s="1"/>
  <c r="O400" i="1"/>
  <c r="O399" i="1" s="1"/>
  <c r="O419" i="1"/>
  <c r="O418" i="1" s="1"/>
  <c r="O428" i="1"/>
  <c r="O427" i="1" s="1"/>
  <c r="O442" i="1"/>
  <c r="O441" i="1" s="1"/>
  <c r="O446" i="1"/>
  <c r="O445" i="1" s="1"/>
  <c r="O464" i="1"/>
  <c r="O463" i="1" s="1"/>
  <c r="O467" i="1"/>
  <c r="O466" i="1" s="1"/>
  <c r="O471" i="1"/>
  <c r="O470" i="1" s="1"/>
  <c r="O474" i="1"/>
  <c r="O476" i="1"/>
  <c r="O177" i="1"/>
  <c r="O281" i="1" l="1"/>
  <c r="O202" i="1"/>
  <c r="O440" i="1"/>
  <c r="O288" i="1"/>
  <c r="O131" i="1"/>
  <c r="O167" i="1"/>
  <c r="O126" i="1"/>
  <c r="O29" i="1"/>
  <c r="O362" i="1"/>
  <c r="O355" i="1" s="1"/>
  <c r="O396" i="1"/>
  <c r="O487" i="1"/>
  <c r="O197" i="1"/>
  <c r="O22" i="1"/>
  <c r="O48" i="1"/>
  <c r="O74" i="1"/>
  <c r="O71" i="1" s="1"/>
  <c r="O147" i="1"/>
  <c r="O213" i="1"/>
  <c r="O226" i="1"/>
  <c r="O220" i="1" s="1"/>
  <c r="O232" i="1"/>
  <c r="O259" i="1"/>
  <c r="O511" i="1"/>
  <c r="O433" i="1"/>
  <c r="O319" i="1"/>
  <c r="O307" i="1"/>
  <c r="O415" i="1"/>
  <c r="O64" i="1"/>
  <c r="O79" i="1"/>
  <c r="O404" i="1"/>
  <c r="O380" i="1"/>
  <c r="O371" i="1"/>
  <c r="O348" i="1"/>
  <c r="O339" i="1" s="1"/>
  <c r="O472" i="1"/>
  <c r="O460" i="1" s="1"/>
  <c r="O424" i="1"/>
  <c r="O367" i="1"/>
  <c r="O366" i="1" s="1"/>
  <c r="O455" i="1"/>
  <c r="O209" i="1"/>
  <c r="O184" i="1" s="1"/>
  <c r="O41" i="1"/>
  <c r="O100" i="1"/>
  <c r="O89" i="1" s="1"/>
  <c r="O175" i="1"/>
  <c r="O241" i="1"/>
  <c r="O254" i="1"/>
  <c r="O277" i="1"/>
  <c r="O270" i="1" s="1"/>
  <c r="O299" i="1"/>
  <c r="O298" i="1" s="1"/>
  <c r="O479" i="1"/>
  <c r="O498" i="1"/>
  <c r="O338" i="1" l="1"/>
  <c r="O486" i="1"/>
  <c r="O219" i="1"/>
  <c r="O403" i="1"/>
  <c r="O21" i="1"/>
  <c r="O20" i="1" s="1"/>
  <c r="O166" i="1"/>
  <c r="O88" i="1" s="1"/>
  <c r="O19" i="1" l="1"/>
</calcChain>
</file>

<file path=xl/sharedStrings.xml><?xml version="1.0" encoding="utf-8"?>
<sst xmlns="http://schemas.openxmlformats.org/spreadsheetml/2006/main" count="1616" uniqueCount="416">
  <si>
    <t>"Año del Fomento a la Vivienda"</t>
  </si>
  <si>
    <t>Formulario PPNE/5</t>
  </si>
  <si>
    <t>Vice-Ministerio de Planificación y Desarrollo</t>
  </si>
  <si>
    <t>Dirección de Planificación y Sistema de Salud</t>
  </si>
  <si>
    <t>Consolidado Presupuesto Estimado de Ingresos y Gastos Nivel Especializado por Actividad Especifica</t>
  </si>
  <si>
    <t>Año 2017</t>
  </si>
  <si>
    <t>Servicio Regional de Salud: AREA VII</t>
  </si>
  <si>
    <t>Gerencia de Area: METROPOLITANA</t>
  </si>
  <si>
    <t>Establecimiento:HOSPITAL GENERAL DR. VINICIO CALVENTI</t>
  </si>
  <si>
    <t>Estimación de Ingresos</t>
  </si>
  <si>
    <t xml:space="preserve">        Anticipos Financieros</t>
  </si>
  <si>
    <t xml:space="preserve">        Venta de Servicios y Otros Ingresos</t>
  </si>
  <si>
    <t xml:space="preserve">        Aportes MSP Nómina</t>
  </si>
  <si>
    <t xml:space="preserve">        Otros Aportes</t>
  </si>
  <si>
    <t xml:space="preserve">Transferencias Corrientes </t>
  </si>
  <si>
    <t xml:space="preserve">      Total Ingresos RD$</t>
  </si>
  <si>
    <t>Estimación de Gastos</t>
  </si>
  <si>
    <t>Tipo</t>
  </si>
  <si>
    <t>Objeto</t>
  </si>
  <si>
    <t>Cuenta</t>
  </si>
  <si>
    <t>Sub-Cuenta</t>
  </si>
  <si>
    <t>Auxiliar</t>
  </si>
  <si>
    <t>Descripción Gasto por Cuenta</t>
  </si>
  <si>
    <t>Consultas Externa</t>
  </si>
  <si>
    <t>Emergencias</t>
  </si>
  <si>
    <t>Hospitalización</t>
  </si>
  <si>
    <t>Apoyo Diagnóstico</t>
  </si>
  <si>
    <t>Servicios de Apoyo</t>
  </si>
  <si>
    <t>Total RD$</t>
  </si>
  <si>
    <t>%</t>
  </si>
  <si>
    <t>Servicios de Laboratorios y Banco de Sangre</t>
  </si>
  <si>
    <t>Servicios de Imágenes RX</t>
  </si>
  <si>
    <t>Gestión de Usuario y Educación para la Salud</t>
  </si>
  <si>
    <t>Gestión Técnica y Administrativa</t>
  </si>
  <si>
    <t>ppne7</t>
  </si>
  <si>
    <t>Egresos</t>
  </si>
  <si>
    <t>Servicios Personales</t>
  </si>
  <si>
    <t>Remuneraciones</t>
  </si>
  <si>
    <t>Remuneraciones al personal fijo</t>
  </si>
  <si>
    <t xml:space="preserve"> </t>
  </si>
  <si>
    <t>`01</t>
  </si>
  <si>
    <t>Sueldos fijos</t>
  </si>
  <si>
    <t>`02</t>
  </si>
  <si>
    <t>Sueldos a medicos</t>
  </si>
  <si>
    <t>`03</t>
  </si>
  <si>
    <t>Ascenso a militires</t>
  </si>
  <si>
    <t>`04</t>
  </si>
  <si>
    <t>Nuevas plazas maestros</t>
  </si>
  <si>
    <t>`05</t>
  </si>
  <si>
    <t>Incentivos y escalafón</t>
  </si>
  <si>
    <t>`06</t>
  </si>
  <si>
    <t>Nuevas plazas a medicos</t>
  </si>
  <si>
    <t>Remuneraciones al personal con carácter transitorio</t>
  </si>
  <si>
    <t>Sueldos al personal contratado y/o igualado</t>
  </si>
  <si>
    <t>Sueldos de personal nominal</t>
  </si>
  <si>
    <t>Suplencias</t>
  </si>
  <si>
    <t>Sueldos al personal por servicios especiales</t>
  </si>
  <si>
    <t>Sueldo al personal nominal en período probatorio</t>
  </si>
  <si>
    <t xml:space="preserve"> Jornales</t>
  </si>
  <si>
    <t>`07</t>
  </si>
  <si>
    <t>Sobrejornales</t>
  </si>
  <si>
    <t>Sueldos al personal fijo en trámite de pensiones</t>
  </si>
  <si>
    <t>Sueldo anual No. 13</t>
  </si>
  <si>
    <t>Prestacianes economicas</t>
  </si>
  <si>
    <t>Pago de porcentaje por desvinculación de cargo</t>
  </si>
  <si>
    <t>Prestacion laboral por desvinculación</t>
  </si>
  <si>
    <t>Proporción de vacaciones no disfrutadas</t>
  </si>
  <si>
    <t>Vacaciones</t>
  </si>
  <si>
    <t>Sobresueldos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</si>
  <si>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</si>
  <si>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</si>
  <si>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</si>
  <si>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</si>
  <si>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</si>
  <si>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</si>
  <si>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</si>
  <si>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</si>
  <si>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</si>
  <si>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`08</t>
  </si>
  <si>
    <t>Compensaciones especiales</t>
  </si>
  <si>
    <t>`09</t>
  </si>
  <si>
    <t>Bono por desempeño</t>
  </si>
  <si>
    <t>`10</t>
  </si>
  <si>
    <t>Beneficio , Acuerdo de desempeños institucionales (Reglamento 423-12)</t>
  </si>
  <si>
    <t>Especialismos</t>
  </si>
  <si>
    <t>Dietas y Gastos de Representación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</si>
  <si>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</si>
  <si>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</si>
  <si>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</si>
  <si>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</si>
  <si>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</si>
  <si>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</si>
  <si>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Gratificaciones y Bonificaciones</t>
  </si>
  <si>
    <t>Bonificaciones</t>
  </si>
  <si>
    <t>Otras Gratificaciones y Bonificaciones</t>
  </si>
  <si>
    <t>Bono escolar</t>
  </si>
  <si>
    <t>Gratificaciones por pasantías</t>
  </si>
  <si>
    <t>Gratificaciones por aniversario de institución</t>
  </si>
  <si>
    <t>Otras Gratificaciones</t>
  </si>
  <si>
    <t>Contribuciones a la Seguridad Social y Riesgo Laboral</t>
  </si>
  <si>
    <t xml:space="preserve">          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</si>
  <si>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</si>
  <si>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</si>
  <si>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</si>
  <si>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</si>
  <si>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Contratacion de servicios</t>
  </si>
  <si>
    <t>Servicios Básicos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</si>
  <si>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</si>
  <si>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</si>
  <si>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</si>
  <si>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</si>
  <si>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</si>
  <si>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Electricidad</t>
  </si>
  <si>
    <t>Energía eléctrica</t>
  </si>
  <si>
    <t>Electricidad no cortable</t>
  </si>
  <si>
    <t>Agua</t>
  </si>
  <si>
    <t>Recolección de residuos sólidos</t>
  </si>
  <si>
    <t>Publicidad Impresión y Encuadernación</t>
  </si>
  <si>
    <t>Publicidad y propaganda</t>
  </si>
  <si>
    <t>Impresión y encuadernación</t>
  </si>
  <si>
    <t>Viáticos</t>
  </si>
  <si>
    <t>Viáticos dentro del país</t>
  </si>
  <si>
    <t>Viáticos fuera del país</t>
  </si>
  <si>
    <t>Transporte y Alamcenaje</t>
  </si>
  <si>
    <t>Pasajes</t>
  </si>
  <si>
    <t>Fletes</t>
  </si>
  <si>
    <t>Almacenaje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</si>
  <si>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</si>
  <si>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</si>
  <si>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</si>
  <si>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</si>
  <si>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</si>
  <si>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</si>
  <si>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</si>
  <si>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</si>
  <si>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</si>
  <si>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</si>
  <si>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</si>
  <si>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Alquiler de tierra</t>
  </si>
  <si>
    <t>Alquileres de Terrenos</t>
  </si>
  <si>
    <t>Alquileres de equipos de construccion y movimiento de tierra</t>
  </si>
  <si>
    <t>Otros alquileres</t>
  </si>
  <si>
    <t>Seguros</t>
  </si>
  <si>
    <t>Seguro de bienes inmuebles e infraestructura</t>
  </si>
  <si>
    <t>Seguro de bienes muebles</t>
  </si>
  <si>
    <t>Seguros de personas</t>
  </si>
  <si>
    <t>Seguros de la producción agrícola</t>
  </si>
  <si>
    <t>Seguro sobre infraestructura</t>
  </si>
  <si>
    <t>Seguros sobre bienes de dominio publico</t>
  </si>
  <si>
    <t>Seguros sobre bienes historicos y culturales</t>
  </si>
  <si>
    <t>Seguros sobre inventarios de bienes de consumo</t>
  </si>
  <si>
    <t>Otros seguros</t>
  </si>
  <si>
    <t>Servicios de Conservación, Reparaciones Menores e Instalaciones Temporales</t>
  </si>
  <si>
    <t>Contrataciones de obras menores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</si>
  <si>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</si>
  <si>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</si>
  <si>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</si>
  <si>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</si>
  <si>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</si>
  <si>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</si>
  <si>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</si>
  <si>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Mantenimientos y reparacion de maquinarias y equipos</t>
  </si>
  <si>
    <t>Mantenimiento y reparación de equipo de oficina y muebles</t>
  </si>
  <si>
    <t>Mantenimiento y reparación de equipo para computación</t>
  </si>
  <si>
    <t>Mantenimiento y reparación de equipo de educacional</t>
  </si>
  <si>
    <t>Mantenimiento y reparación de equipos sanitarios y de laboratorio</t>
  </si>
  <si>
    <t>Mantenimiento y reparación de equipos de comunicación</t>
  </si>
  <si>
    <t>Mantenimiento y reparación de equipos de transporte, tracción y elevación</t>
  </si>
  <si>
    <t>Instalaciones temporales</t>
  </si>
  <si>
    <t>Otros Servicios No Incluidos en conceptos anteriores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</si>
  <si>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</si>
  <si>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</si>
  <si>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</si>
  <si>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</si>
  <si>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</si>
  <si>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</si>
  <si>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</si>
  <si>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Limpieza e higiene</t>
  </si>
  <si>
    <t>Organización de eventos y festividades</t>
  </si>
  <si>
    <t>Eventos generals</t>
  </si>
  <si>
    <t>Festividades</t>
  </si>
  <si>
    <t>Actuaciones deportivas</t>
  </si>
  <si>
    <t>Actuaciones artísticas</t>
  </si>
  <si>
    <t>Servicios Técnicos y Profesionales</t>
  </si>
  <si>
    <t>Estudios, investigaciones y análisis de factibilidad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</si>
  <si>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</si>
  <si>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</si>
  <si>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</si>
  <si>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</si>
  <si>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</si>
  <si>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</si>
  <si>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</si>
  <si>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</si>
  <si>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</si>
  <si>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</si>
  <si>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Interes devengados internos por instituciones financieras</t>
  </si>
  <si>
    <t>Interes devengados externos por instituciones financieras</t>
  </si>
  <si>
    <t>Premios de billetes y quinielas de la Lotería Nacional</t>
  </si>
  <si>
    <t>Otros gastos por indemnizaciones y compensaciones</t>
  </si>
  <si>
    <t>Otros gastos operativos de instituciones empresariales</t>
  </si>
  <si>
    <t>Materiales y Suministros</t>
  </si>
  <si>
    <t>Alimentos y Productos Agroforestales</t>
  </si>
  <si>
    <t>Alimentos y bebidas para personas</t>
  </si>
  <si>
    <t>Desayuno escolar</t>
  </si>
  <si>
    <t>Alimentos para animales</t>
  </si>
  <si>
    <t>Productos agroforestales y pecuarios</t>
  </si>
  <si>
    <t>Productos pecuarios</t>
  </si>
  <si>
    <t>Productos agrícolas</t>
  </si>
  <si>
    <t>Productos forestales</t>
  </si>
  <si>
    <t>Madera, corcho y sus manufacturas</t>
  </si>
  <si>
    <t>Textiles y Vestuarios</t>
  </si>
  <si>
    <t>Hilados y telas</t>
  </si>
  <si>
    <t>Acabados textiles</t>
  </si>
  <si>
    <t>Prendas de vestir</t>
  </si>
  <si>
    <t>Calzados</t>
  </si>
  <si>
    <t>Productos de Papel, Cartón e Impresos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</si>
  <si>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</si>
  <si>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</si>
  <si>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</si>
  <si>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</si>
  <si>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</si>
  <si>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</si>
  <si>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Farmacéuticos</t>
  </si>
  <si>
    <t>Productos medicinales para uso humano</t>
  </si>
  <si>
    <t>Productos medicinales para uso veterinario</t>
  </si>
  <si>
    <t>Productos de Cuero, Caucho y Plasticos</t>
  </si>
  <si>
    <t>Cueros y pieles</t>
  </si>
  <si>
    <t>Artículos de cuero</t>
  </si>
  <si>
    <t>Llantas y neumáticos</t>
  </si>
  <si>
    <t>Artículos de caucho</t>
  </si>
  <si>
    <t xml:space="preserve">Artículos de plástico 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</si>
  <si>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</si>
  <si>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</si>
  <si>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</si>
  <si>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</si>
  <si>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</si>
  <si>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</si>
  <si>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</si>
  <si>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</si>
  <si>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</si>
  <si>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</si>
  <si>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</si>
  <si>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</si>
  <si>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</si>
  <si>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</si>
  <si>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</si>
  <si>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</si>
  <si>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</si>
  <si>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</si>
  <si>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</si>
  <si>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</si>
  <si>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</si>
  <si>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</si>
  <si>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</si>
  <si>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</si>
  <si>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</si>
  <si>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</si>
  <si>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</si>
  <si>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</si>
  <si>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Combustibles, Lubricantes, Productos Químicos y Conexos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</si>
  <si>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</si>
  <si>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</si>
  <si>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</si>
  <si>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</si>
  <si>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</si>
  <si>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</si>
  <si>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</si>
  <si>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Gas Natural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</si>
  <si>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</si>
  <si>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</si>
  <si>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</si>
  <si>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</si>
  <si>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</si>
  <si>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</si>
  <si>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</si>
  <si>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</si>
  <si>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</si>
  <si>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</si>
  <si>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Productos y Utiles Varios</t>
  </si>
  <si>
    <t>Material para limpieza</t>
  </si>
  <si>
    <t>Utiles de escritorio, oficina informática y de enseñanza</t>
  </si>
  <si>
    <t>Utiles menores médico quirùrgicos</t>
  </si>
  <si>
    <t>Utiles destinados a actividades deportivas y recreativas</t>
  </si>
  <si>
    <t>Utiles de cocina y comedor</t>
  </si>
  <si>
    <t>Productos eléctricos y afines</t>
  </si>
  <si>
    <t>Productos y útiles veterinarios</t>
  </si>
  <si>
    <t>Otros repuestos y accesorios menores</t>
  </si>
  <si>
    <t>Productos y útiles varios n.i.p.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</si>
  <si>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</si>
  <si>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</si>
  <si>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</si>
  <si>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</si>
  <si>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</si>
  <si>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</si>
  <si>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</si>
  <si>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</si>
  <si>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</si>
  <si>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</si>
  <si>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</si>
  <si>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</si>
  <si>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</si>
  <si>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</si>
  <si>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</si>
  <si>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</si>
  <si>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</si>
  <si>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</si>
  <si>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</si>
  <si>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</si>
  <si>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</si>
  <si>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</si>
  <si>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</si>
  <si>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</si>
  <si>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</si>
  <si>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</si>
  <si>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</si>
  <si>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</si>
  <si>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</si>
  <si>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</si>
  <si>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</si>
  <si>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</si>
  <si>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</si>
  <si>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</si>
  <si>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</si>
  <si>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</si>
  <si>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</si>
  <si>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</si>
  <si>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</si>
  <si>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</si>
  <si>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</si>
  <si>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</si>
  <si>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</si>
  <si>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</si>
  <si>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</si>
  <si>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</si>
  <si>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</si>
  <si>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</si>
  <si>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</si>
  <si>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</si>
  <si>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</si>
  <si>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</si>
  <si>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Bienes Muebles, Inmuebles e Intangibles</t>
  </si>
  <si>
    <t>Mobiliario Y Equipo</t>
  </si>
  <si>
    <t>Muebles de oficina y estantería</t>
  </si>
  <si>
    <t>Muebles de alojamiento, excepto de oficina y estantería</t>
  </si>
  <si>
    <t>Equipos de Cómputo</t>
  </si>
  <si>
    <t>Electrodomesticos</t>
  </si>
  <si>
    <t>Otros mobiliarios y equipos no identificados precedentemente</t>
  </si>
  <si>
    <t>Mobiliario y Equipo Educacional y Recreativo</t>
  </si>
  <si>
    <t>Equipos y aparatos audiovisuales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</si>
  <si>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</si>
  <si>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</si>
  <si>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</si>
  <si>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</si>
  <si>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</si>
  <si>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</si>
  <si>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</si>
  <si>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</si>
  <si>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</si>
  <si>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</si>
  <si>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</si>
  <si>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</si>
  <si>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</si>
  <si>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</si>
  <si>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</si>
  <si>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</si>
  <si>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</si>
  <si>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</si>
  <si>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</si>
  <si>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</si>
  <si>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Equipos de defensa y seguridad</t>
  </si>
  <si>
    <t>Equipos de defensa de defensa</t>
  </si>
  <si>
    <t>Equipos de seguridad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</si>
  <si>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</si>
  <si>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</si>
  <si>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</si>
  <si>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</si>
  <si>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</si>
  <si>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</si>
  <si>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</si>
  <si>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</si>
  <si>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</si>
  <si>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</si>
  <si>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</si>
  <si>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</si>
  <si>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</si>
  <si>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</si>
  <si>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Edificios y estructuras</t>
  </si>
  <si>
    <t>Edificios residenciales ( Viviendas )</t>
  </si>
  <si>
    <t>Edificios No Residenciales</t>
  </si>
  <si>
    <t>Otras estructuras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</si>
  <si>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</si>
  <si>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</si>
  <si>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</si>
  <si>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</si>
  <si>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</si>
  <si>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</si>
  <si>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</si>
  <si>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</si>
  <si>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</si>
  <si>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</si>
  <si>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</si>
  <si>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</si>
  <si>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</si>
  <si>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</si>
  <si>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</si>
  <si>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</si>
  <si>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</si>
  <si>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 xml:space="preserve">                                           "Año de la Atención Integral a la Primera Infancia"</t>
  </si>
  <si>
    <t>Formulario PPNE/6</t>
  </si>
  <si>
    <t xml:space="preserve">                                                         Vice-Ministerio de Planificación y Desarrollo</t>
  </si>
  <si>
    <t xml:space="preserve">                                             Dirección de Planificación y Sistema de Salud</t>
  </si>
  <si>
    <t xml:space="preserve">                                          Consolidado Presupuesto Estimado de Ingresos y Gastos Nivel Especializado por Fuente de Financiamiento</t>
  </si>
  <si>
    <t xml:space="preserve">                                                                      Año 2017</t>
  </si>
  <si>
    <t>Anticipos Financieros / Transferencias</t>
  </si>
  <si>
    <t>Venta de Servicios</t>
  </si>
  <si>
    <t>Aportes y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</si>
</sst>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RD$&quot;#,##0_);\(&quot;RD$&quot;#,##0\)"/>
    <numFmt numFmtId="6" formatCode="&quot;RD$&quot;#,##0_);[Red]\(&quot;RD$&quot;#,##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6"/>
      <color theme="0"/>
      <name val="Cambria"/>
      <family val="1"/>
      <scheme val="major"/>
    </font>
    <font>
      <sz val="10"/>
      <name val="Arial"/>
      <family val="2"/>
    </font>
    <font>
      <sz val="16"/>
      <color theme="0"/>
      <name val="Cambria"/>
      <family val="1"/>
      <scheme val="major"/>
    </font>
    <font>
      <b/>
      <sz val="16"/>
      <name val="Cambria"/>
      <family val="1"/>
      <scheme val="major"/>
    </font>
    <font>
      <sz val="16"/>
      <name val="Cambria"/>
      <family val="1"/>
      <scheme val="major"/>
    </font>
    <font>
      <sz val="16"/>
      <color rgb="FFFF0000"/>
      <name val="Cambria"/>
      <family val="1"/>
      <scheme val="major"/>
    </font>
    <font>
      <sz val="16"/>
      <color theme="9" tint="-0.499984740745262"/>
      <name val="Cambria"/>
      <family val="1"/>
      <scheme val="major"/>
    </font>
    <font>
      <sz val="16"/>
      <color rgb="FF7030A0"/>
      <name val="Cambria"/>
      <family val="1"/>
      <scheme val="major"/>
    </font>
    <font>
      <b/>
      <sz val="16"/>
      <color rgb="FFFF0000"/>
      <name val="Cambria"/>
      <family val="1"/>
      <scheme val="major"/>
    </font>
    <font>
      <sz val="16"/>
      <name val="Cambria"/>
      <family val="1"/>
    </font>
    <font>
      <sz val="16"/>
      <color theme="1"/>
      <name val="Cambria"/>
      <family val="1"/>
      <scheme val="major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1"/>
      <color indexed="8"/>
      <name val="Calibri"/>
      <family val="2"/>
    </font>
    <font>
      <sz val="9.85"/>
      <color indexed="8"/>
      <name val="Times New Roman"/>
      <family val="1"/>
    </font>
    <font>
      <sz val="10"/>
      <name val="Times New Roman"/>
      <family val="1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sz val="10"/>
      <color indexed="10"/>
      <name val="Times New Roman"/>
      <family val="2"/>
    </font>
    <font>
      <b/>
      <sz val="16"/>
      <color theme="1"/>
      <name val="Cambria"/>
      <family val="1"/>
      <scheme val="major"/>
    </font>
    <font>
      <sz val="26"/>
      <color rgb="FF000099"/>
      <name val="Arial"/>
      <family val="2"/>
    </font>
    <font>
      <sz val="26"/>
      <name val="Arial"/>
      <family val="2"/>
    </font>
    <font>
      <sz val="20"/>
      <color theme="9" tint="-0.499984740745262"/>
      <name val="Cambria"/>
      <family val="1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14548173467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 style="thin">
        <color theme="3" tint="0.39991454817346722"/>
      </bottom>
      <diagonal/>
    </border>
  </borders>
  <cellStyleXfs count="92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2" borderId="0" applyNumberFormat="0" applyBorder="0" applyAlignment="0" applyProtection="0"/>
    <xf numFmtId="0" fontId="16" fillId="16" borderId="0" applyNumberFormat="0" applyBorder="0" applyAlignment="0" applyProtection="0"/>
    <xf numFmtId="0" fontId="17" fillId="33" borderId="16" applyNumberFormat="0" applyAlignment="0" applyProtection="0"/>
    <xf numFmtId="0" fontId="18" fillId="34" borderId="17" applyNumberFormat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19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16" applyNumberFormat="0" applyAlignment="0" applyProtection="0"/>
    <xf numFmtId="0" fontId="25" fillId="0" borderId="21" applyNumberFormat="0" applyFill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5" fontId="26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35" borderId="22" applyNumberFormat="0" applyFont="0" applyAlignment="0" applyProtection="0"/>
    <xf numFmtId="0" fontId="29" fillId="33" borderId="23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218">
    <xf numFmtId="0" fontId="0" fillId="0" borderId="0" xfId="0"/>
    <xf numFmtId="0" fontId="3" fillId="2" borderId="1" xfId="0" applyFont="1" applyFill="1" applyBorder="1" applyAlignment="1">
      <alignment horizontal="left" indent="15"/>
    </xf>
    <xf numFmtId="0" fontId="3" fillId="2" borderId="2" xfId="0" applyFont="1" applyFill="1" applyBorder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5" fillId="2" borderId="2" xfId="3" applyFont="1" applyFill="1" applyBorder="1"/>
    <xf numFmtId="43" fontId="5" fillId="0" borderId="0" xfId="1" applyFont="1"/>
    <xf numFmtId="0" fontId="5" fillId="0" borderId="0" xfId="3" applyFont="1"/>
    <xf numFmtId="0" fontId="3" fillId="2" borderId="4" xfId="0" applyFont="1" applyFill="1" applyBorder="1" applyAlignment="1">
      <alignment horizontal="left" indent="15"/>
    </xf>
    <xf numFmtId="0" fontId="3" fillId="2" borderId="0" xfId="0" applyFont="1" applyFill="1" applyBorder="1"/>
    <xf numFmtId="0" fontId="3" fillId="2" borderId="4" xfId="0" applyFont="1" applyFill="1" applyBorder="1" applyAlignment="1"/>
    <xf numFmtId="0" fontId="5" fillId="2" borderId="0" xfId="3" applyFont="1" applyFill="1" applyBorder="1"/>
    <xf numFmtId="0" fontId="5" fillId="2" borderId="5" xfId="3" applyFont="1" applyFill="1" applyBorder="1"/>
    <xf numFmtId="0" fontId="3" fillId="2" borderId="0" xfId="0" applyFont="1" applyFill="1" applyBorder="1" applyAlignment="1">
      <alignment horizontal="left" indent="15"/>
    </xf>
    <xf numFmtId="0" fontId="3" fillId="2" borderId="0" xfId="0" applyFont="1" applyFill="1" applyBorder="1" applyAlignment="1">
      <alignment horizontal="left" indent="3"/>
    </xf>
    <xf numFmtId="0" fontId="5" fillId="2" borderId="0" xfId="3" applyFont="1" applyFill="1" applyBorder="1" applyAlignment="1">
      <alignment horizontal="left" indent="3"/>
    </xf>
    <xf numFmtId="0" fontId="6" fillId="3" borderId="4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7" fillId="3" borderId="0" xfId="3" applyFont="1" applyFill="1" applyBorder="1"/>
    <xf numFmtId="0" fontId="7" fillId="3" borderId="5" xfId="3" applyFont="1" applyFill="1" applyBorder="1"/>
    <xf numFmtId="43" fontId="7" fillId="0" borderId="0" xfId="1" applyFont="1"/>
    <xf numFmtId="0" fontId="7" fillId="0" borderId="0" xfId="3" applyFont="1"/>
    <xf numFmtId="0" fontId="6" fillId="4" borderId="4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7" fillId="4" borderId="0" xfId="3" applyFont="1" applyFill="1" applyBorder="1"/>
    <xf numFmtId="0" fontId="7" fillId="4" borderId="5" xfId="3" applyFont="1" applyFill="1" applyBorder="1"/>
    <xf numFmtId="0" fontId="6" fillId="5" borderId="4" xfId="0" applyFont="1" applyFill="1" applyBorder="1" applyAlignment="1" applyProtection="1">
      <protection locked="0"/>
    </xf>
    <xf numFmtId="0" fontId="6" fillId="5" borderId="0" xfId="0" applyFont="1" applyFill="1" applyBorder="1" applyAlignment="1" applyProtection="1">
      <protection locked="0"/>
    </xf>
    <xf numFmtId="0" fontId="7" fillId="5" borderId="0" xfId="0" applyFont="1" applyFill="1" applyBorder="1" applyProtection="1">
      <protection locked="0"/>
    </xf>
    <xf numFmtId="164" fontId="6" fillId="5" borderId="0" xfId="0" applyNumberFormat="1" applyFont="1" applyFill="1" applyBorder="1" applyAlignment="1" applyProtection="1">
      <protection locked="0"/>
    </xf>
    <xf numFmtId="0" fontId="7" fillId="5" borderId="0" xfId="3" applyFont="1" applyFill="1" applyBorder="1"/>
    <xf numFmtId="0" fontId="7" fillId="5" borderId="5" xfId="3" applyFont="1" applyFill="1" applyBorder="1"/>
    <xf numFmtId="0" fontId="6" fillId="6" borderId="4" xfId="0" applyFont="1" applyFill="1" applyBorder="1" applyAlignment="1" applyProtection="1">
      <alignment horizontal="left"/>
      <protection locked="0"/>
    </xf>
    <xf numFmtId="0" fontId="7" fillId="6" borderId="0" xfId="0" applyFont="1" applyFill="1" applyBorder="1" applyAlignment="1"/>
    <xf numFmtId="43" fontId="7" fillId="6" borderId="0" xfId="1" applyFont="1" applyFill="1" applyBorder="1" applyAlignment="1"/>
    <xf numFmtId="0" fontId="7" fillId="6" borderId="5" xfId="0" applyFont="1" applyFill="1" applyBorder="1" applyAlignment="1"/>
    <xf numFmtId="0" fontId="7" fillId="7" borderId="4" xfId="0" applyFont="1" applyFill="1" applyBorder="1" applyAlignment="1"/>
    <xf numFmtId="0" fontId="7" fillId="7" borderId="0" xfId="0" applyFont="1" applyFill="1" applyBorder="1"/>
    <xf numFmtId="0" fontId="7" fillId="7" borderId="0" xfId="3" applyFont="1" applyFill="1" applyBorder="1"/>
    <xf numFmtId="43" fontId="7" fillId="7" borderId="0" xfId="1" applyFont="1" applyFill="1" applyBorder="1" applyProtection="1">
      <protection locked="0"/>
    </xf>
    <xf numFmtId="4" fontId="7" fillId="7" borderId="0" xfId="0" applyNumberFormat="1" applyFont="1" applyFill="1" applyBorder="1" applyProtection="1">
      <protection locked="0"/>
    </xf>
    <xf numFmtId="0" fontId="7" fillId="7" borderId="5" xfId="3" applyFont="1" applyFill="1" applyBorder="1"/>
    <xf numFmtId="0" fontId="7" fillId="7" borderId="4" xfId="0" applyFont="1" applyFill="1" applyBorder="1" applyAlignment="1">
      <alignment horizontal="left"/>
    </xf>
    <xf numFmtId="0" fontId="7" fillId="7" borderId="4" xfId="4" applyFont="1" applyFill="1" applyBorder="1" applyAlignment="1">
      <alignment horizontal="left" indent="2"/>
    </xf>
    <xf numFmtId="43" fontId="7" fillId="7" borderId="6" xfId="1" applyFont="1" applyFill="1" applyBorder="1" applyProtection="1">
      <protection locked="0"/>
    </xf>
    <xf numFmtId="0" fontId="6" fillId="8" borderId="4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0" xfId="3" applyFont="1" applyFill="1" applyBorder="1"/>
    <xf numFmtId="43" fontId="6" fillId="8" borderId="7" xfId="1" applyFont="1" applyFill="1" applyBorder="1"/>
    <xf numFmtId="4" fontId="7" fillId="8" borderId="0" xfId="0" applyNumberFormat="1" applyFont="1" applyFill="1" applyBorder="1" applyProtection="1">
      <protection locked="0"/>
    </xf>
    <xf numFmtId="0" fontId="7" fillId="8" borderId="5" xfId="3" applyFont="1" applyFill="1" applyBorder="1"/>
    <xf numFmtId="0" fontId="6" fillId="6" borderId="4" xfId="0" applyFont="1" applyFill="1" applyBorder="1" applyAlignment="1" applyProtection="1">
      <protection locked="0"/>
    </xf>
    <xf numFmtId="0" fontId="6" fillId="6" borderId="0" xfId="0" applyFont="1" applyFill="1" applyBorder="1" applyAlignment="1" applyProtection="1">
      <protection locked="0"/>
    </xf>
    <xf numFmtId="9" fontId="6" fillId="6" borderId="0" xfId="2" applyFont="1" applyFill="1" applyBorder="1" applyAlignment="1" applyProtection="1">
      <protection locked="0"/>
    </xf>
    <xf numFmtId="0" fontId="6" fillId="6" borderId="5" xfId="0" applyFont="1" applyFill="1" applyBorder="1" applyAlignment="1" applyProtection="1">
      <protection locked="0"/>
    </xf>
    <xf numFmtId="0" fontId="6" fillId="9" borderId="8" xfId="0" applyFont="1" applyFill="1" applyBorder="1" applyAlignment="1">
      <alignment horizontal="center" vertical="center" wrapText="1"/>
    </xf>
    <xf numFmtId="0" fontId="6" fillId="10" borderId="9" xfId="4" applyFont="1" applyFill="1" applyBorder="1" applyAlignment="1" applyProtection="1">
      <alignment vertical="top"/>
    </xf>
    <xf numFmtId="0" fontId="6" fillId="10" borderId="9" xfId="4" applyFont="1" applyFill="1" applyBorder="1" applyAlignment="1" applyProtection="1">
      <alignment horizontal="center" vertical="top"/>
    </xf>
    <xf numFmtId="43" fontId="6" fillId="10" borderId="9" xfId="1" applyFont="1" applyFill="1" applyBorder="1" applyAlignment="1" applyProtection="1">
      <alignment vertical="top"/>
      <protection hidden="1"/>
    </xf>
    <xf numFmtId="164" fontId="6" fillId="10" borderId="9" xfId="6" applyNumberFormat="1" applyFont="1" applyFill="1" applyBorder="1" applyAlignment="1" applyProtection="1">
      <alignment horizontal="right" vertical="top"/>
      <protection hidden="1"/>
    </xf>
    <xf numFmtId="0" fontId="6" fillId="11" borderId="11" xfId="4" applyFont="1" applyFill="1" applyBorder="1" applyAlignment="1" applyProtection="1"/>
    <xf numFmtId="0" fontId="6" fillId="11" borderId="11" xfId="4" applyFont="1" applyFill="1" applyBorder="1" applyAlignment="1" applyProtection="1">
      <alignment horizontal="center"/>
    </xf>
    <xf numFmtId="0" fontId="6" fillId="11" borderId="11" xfId="4" applyFont="1" applyFill="1" applyBorder="1" applyAlignment="1" applyProtection="1">
      <alignment horizontal="center" vertical="top"/>
    </xf>
    <xf numFmtId="0" fontId="6" fillId="11" borderId="11" xfId="0" applyFont="1" applyFill="1" applyBorder="1" applyProtection="1"/>
    <xf numFmtId="43" fontId="6" fillId="11" borderId="11" xfId="1" applyFont="1" applyFill="1" applyBorder="1" applyAlignment="1" applyProtection="1">
      <alignment vertical="top"/>
      <protection hidden="1"/>
    </xf>
    <xf numFmtId="164" fontId="6" fillId="11" borderId="11" xfId="6" applyNumberFormat="1" applyFont="1" applyFill="1" applyBorder="1" applyAlignment="1" applyProtection="1">
      <alignment horizontal="right" vertical="top"/>
      <protection hidden="1"/>
    </xf>
    <xf numFmtId="0" fontId="6" fillId="12" borderId="11" xfId="4" applyFont="1" applyFill="1" applyBorder="1" applyAlignment="1" applyProtection="1">
      <alignment vertical="top"/>
    </xf>
    <xf numFmtId="0" fontId="6" fillId="12" borderId="11" xfId="4" applyFont="1" applyFill="1" applyBorder="1" applyAlignment="1" applyProtection="1">
      <alignment horizontal="center" vertical="top"/>
    </xf>
    <xf numFmtId="0" fontId="6" fillId="12" borderId="11" xfId="0" applyFont="1" applyFill="1" applyBorder="1" applyAlignment="1" applyProtection="1">
      <alignment vertical="top"/>
    </xf>
    <xf numFmtId="43" fontId="6" fillId="12" borderId="11" xfId="1" applyFont="1" applyFill="1" applyBorder="1" applyAlignment="1" applyProtection="1">
      <alignment vertical="top"/>
      <protection hidden="1"/>
    </xf>
    <xf numFmtId="164" fontId="6" fillId="12" borderId="11" xfId="6" applyNumberFormat="1" applyFont="1" applyFill="1" applyBorder="1" applyAlignment="1" applyProtection="1">
      <alignment horizontal="right" vertical="top"/>
      <protection hidden="1"/>
    </xf>
    <xf numFmtId="0" fontId="6" fillId="13" borderId="11" xfId="4" applyFont="1" applyFill="1" applyBorder="1" applyAlignment="1" applyProtection="1">
      <alignment vertical="top"/>
    </xf>
    <xf numFmtId="0" fontId="6" fillId="13" borderId="11" xfId="4" applyFont="1" applyFill="1" applyBorder="1" applyAlignment="1" applyProtection="1">
      <alignment horizontal="center" vertical="top"/>
    </xf>
    <xf numFmtId="0" fontId="6" fillId="13" borderId="11" xfId="0" applyFont="1" applyFill="1" applyBorder="1" applyAlignment="1" applyProtection="1">
      <alignment vertical="top"/>
    </xf>
    <xf numFmtId="43" fontId="6" fillId="13" borderId="11" xfId="1" applyFont="1" applyFill="1" applyBorder="1" applyAlignment="1" applyProtection="1">
      <alignment vertical="top"/>
      <protection hidden="1"/>
    </xf>
    <xf numFmtId="164" fontId="6" fillId="7" borderId="11" xfId="6" applyNumberFormat="1" applyFont="1" applyFill="1" applyBorder="1" applyAlignment="1" applyProtection="1">
      <alignment horizontal="right" vertical="top"/>
      <protection hidden="1"/>
    </xf>
    <xf numFmtId="0" fontId="8" fillId="13" borderId="11" xfId="4" applyFont="1" applyFill="1" applyBorder="1" applyAlignment="1" applyProtection="1">
      <alignment vertical="top"/>
    </xf>
    <xf numFmtId="0" fontId="8" fillId="13" borderId="11" xfId="4" applyFont="1" applyFill="1" applyBorder="1" applyAlignment="1" applyProtection="1">
      <alignment horizontal="center" vertical="top"/>
    </xf>
    <xf numFmtId="43" fontId="8" fillId="13" borderId="12" xfId="1" applyFont="1" applyFill="1" applyBorder="1" applyAlignment="1">
      <alignment vertical="top"/>
    </xf>
    <xf numFmtId="43" fontId="8" fillId="13" borderId="11" xfId="7" applyFont="1" applyFill="1" applyBorder="1" applyAlignment="1" applyProtection="1">
      <alignment vertical="top"/>
      <protection locked="0"/>
    </xf>
    <xf numFmtId="43" fontId="8" fillId="13" borderId="11" xfId="1" applyFont="1" applyFill="1" applyBorder="1" applyAlignment="1" applyProtection="1">
      <alignment vertical="top"/>
      <protection locked="0"/>
    </xf>
    <xf numFmtId="164" fontId="8" fillId="7" borderId="11" xfId="6" applyNumberFormat="1" applyFont="1" applyFill="1" applyBorder="1" applyAlignment="1" applyProtection="1">
      <alignment horizontal="right" vertical="top"/>
      <protection locked="0"/>
    </xf>
    <xf numFmtId="43" fontId="8" fillId="0" borderId="0" xfId="1" applyFont="1"/>
    <xf numFmtId="0" fontId="8" fillId="0" borderId="0" xfId="3" applyFont="1"/>
    <xf numFmtId="0" fontId="8" fillId="13" borderId="11" xfId="0" applyFont="1" applyFill="1" applyBorder="1" applyAlignment="1" applyProtection="1">
      <alignment vertical="top"/>
    </xf>
    <xf numFmtId="0" fontId="7" fillId="13" borderId="11" xfId="4" applyFont="1" applyFill="1" applyBorder="1" applyAlignment="1" applyProtection="1">
      <alignment vertical="top"/>
    </xf>
    <xf numFmtId="0" fontId="7" fillId="13" borderId="11" xfId="4" applyFont="1" applyFill="1" applyBorder="1" applyAlignment="1" applyProtection="1">
      <alignment horizontal="center" vertical="top"/>
    </xf>
    <xf numFmtId="0" fontId="7" fillId="13" borderId="11" xfId="0" applyFont="1" applyFill="1" applyBorder="1" applyAlignment="1" applyProtection="1">
      <alignment vertical="top"/>
    </xf>
    <xf numFmtId="43" fontId="9" fillId="13" borderId="12" xfId="1" applyFont="1" applyFill="1" applyBorder="1" applyAlignment="1">
      <alignment vertical="top"/>
    </xf>
    <xf numFmtId="43" fontId="7" fillId="13" borderId="11" xfId="1" applyFont="1" applyFill="1" applyBorder="1" applyAlignment="1" applyProtection="1">
      <alignment vertical="top"/>
      <protection locked="0"/>
    </xf>
    <xf numFmtId="164" fontId="7" fillId="7" borderId="11" xfId="6" applyNumberFormat="1" applyFont="1" applyFill="1" applyBorder="1" applyAlignment="1" applyProtection="1">
      <alignment horizontal="right" vertical="top"/>
      <protection locked="0"/>
    </xf>
    <xf numFmtId="43" fontId="10" fillId="13" borderId="12" xfId="1" applyFont="1" applyFill="1" applyBorder="1" applyAlignment="1">
      <alignment vertical="top"/>
    </xf>
    <xf numFmtId="43" fontId="7" fillId="13" borderId="12" xfId="1" applyFont="1" applyFill="1" applyBorder="1" applyAlignment="1">
      <alignment vertical="top"/>
    </xf>
    <xf numFmtId="0" fontId="7" fillId="13" borderId="11" xfId="0" applyFont="1" applyFill="1" applyBorder="1" applyAlignment="1" applyProtection="1">
      <alignment vertical="top"/>
      <protection locked="0"/>
    </xf>
    <xf numFmtId="0" fontId="7" fillId="13" borderId="11" xfId="0" applyFont="1" applyFill="1" applyBorder="1" applyAlignment="1" applyProtection="1">
      <alignment vertical="top" wrapText="1"/>
    </xf>
    <xf numFmtId="0" fontId="7" fillId="13" borderId="11" xfId="4" applyFont="1" applyFill="1" applyBorder="1" applyProtection="1"/>
    <xf numFmtId="0" fontId="7" fillId="13" borderId="11" xfId="0" applyFont="1" applyFill="1" applyBorder="1" applyProtection="1"/>
    <xf numFmtId="0" fontId="7" fillId="13" borderId="13" xfId="4" applyFont="1" applyFill="1" applyBorder="1" applyAlignment="1" applyProtection="1">
      <alignment vertical="top"/>
    </xf>
    <xf numFmtId="0" fontId="7" fillId="13" borderId="13" xfId="4" applyFont="1" applyFill="1" applyBorder="1" applyAlignment="1" applyProtection="1">
      <alignment horizontal="center" vertical="top"/>
    </xf>
    <xf numFmtId="0" fontId="7" fillId="13" borderId="13" xfId="0" applyFont="1" applyFill="1" applyBorder="1" applyAlignment="1" applyProtection="1">
      <alignment vertical="top"/>
    </xf>
    <xf numFmtId="43" fontId="7" fillId="13" borderId="13" xfId="1" applyFont="1" applyFill="1" applyBorder="1" applyAlignment="1" applyProtection="1">
      <alignment vertical="top"/>
      <protection locked="0"/>
    </xf>
    <xf numFmtId="43" fontId="6" fillId="13" borderId="13" xfId="1" applyFont="1" applyFill="1" applyBorder="1" applyAlignment="1" applyProtection="1">
      <alignment vertical="top"/>
      <protection hidden="1"/>
    </xf>
    <xf numFmtId="43" fontId="7" fillId="14" borderId="12" xfId="1" applyFont="1" applyFill="1" applyBorder="1" applyAlignment="1">
      <alignment vertical="top"/>
    </xf>
    <xf numFmtId="43" fontId="6" fillId="13" borderId="11" xfId="1" applyFont="1" applyFill="1" applyBorder="1" applyAlignment="1" applyProtection="1">
      <alignment vertical="top"/>
      <protection locked="0"/>
    </xf>
    <xf numFmtId="43" fontId="7" fillId="0" borderId="0" xfId="1" applyFont="1" applyBorder="1"/>
    <xf numFmtId="43" fontId="7" fillId="14" borderId="14" xfId="1" applyFont="1" applyFill="1" applyBorder="1" applyAlignment="1">
      <alignment vertical="top"/>
    </xf>
    <xf numFmtId="0" fontId="6" fillId="13" borderId="11" xfId="4" applyFont="1" applyFill="1" applyBorder="1" applyProtection="1"/>
    <xf numFmtId="0" fontId="6" fillId="13" borderId="11" xfId="0" applyFont="1" applyFill="1" applyBorder="1" applyProtection="1"/>
    <xf numFmtId="43" fontId="6" fillId="13" borderId="11" xfId="1" applyFont="1" applyFill="1" applyBorder="1" applyAlignment="1" applyProtection="1">
      <alignment vertical="top"/>
    </xf>
    <xf numFmtId="164" fontId="6" fillId="7" borderId="11" xfId="6" applyNumberFormat="1" applyFont="1" applyFill="1" applyBorder="1" applyAlignment="1" applyProtection="1">
      <alignment horizontal="right" vertical="top"/>
    </xf>
    <xf numFmtId="0" fontId="7" fillId="13" borderId="13" xfId="4" applyFont="1" applyFill="1" applyBorder="1" applyProtection="1"/>
    <xf numFmtId="0" fontId="7" fillId="13" borderId="13" xfId="0" applyFont="1" applyFill="1" applyBorder="1" applyProtection="1"/>
    <xf numFmtId="0" fontId="7" fillId="13" borderId="11" xfId="0" applyFont="1" applyFill="1" applyBorder="1" applyAlignment="1" applyProtection="1">
      <alignment wrapText="1"/>
    </xf>
    <xf numFmtId="0" fontId="7" fillId="13" borderId="11" xfId="4" applyFont="1" applyFill="1" applyBorder="1" applyAlignment="1" applyProtection="1">
      <alignment vertical="top" wrapText="1"/>
    </xf>
    <xf numFmtId="0" fontId="7" fillId="13" borderId="11" xfId="4" applyFont="1" applyFill="1" applyBorder="1" applyAlignment="1" applyProtection="1">
      <alignment horizontal="center" vertical="center"/>
    </xf>
    <xf numFmtId="164" fontId="6" fillId="12" borderId="11" xfId="6" applyNumberFormat="1" applyFont="1" applyFill="1" applyBorder="1" applyAlignment="1" applyProtection="1">
      <alignment vertical="top"/>
      <protection hidden="1"/>
    </xf>
    <xf numFmtId="0" fontId="6" fillId="13" borderId="11" xfId="4" applyFont="1" applyFill="1" applyBorder="1" applyAlignment="1" applyProtection="1">
      <alignment vertical="top" wrapText="1"/>
    </xf>
    <xf numFmtId="43" fontId="7" fillId="13" borderId="15" xfId="1" applyFont="1" applyFill="1" applyBorder="1" applyAlignment="1">
      <alignment vertical="top"/>
    </xf>
    <xf numFmtId="0" fontId="6" fillId="13" borderId="11" xfId="0" applyFont="1" applyFill="1" applyBorder="1" applyAlignment="1" applyProtection="1">
      <alignment vertical="top" wrapText="1"/>
    </xf>
    <xf numFmtId="0" fontId="7" fillId="13" borderId="11" xfId="4" applyFont="1" applyFill="1" applyBorder="1" applyAlignment="1" applyProtection="1">
      <alignment vertical="top"/>
      <protection locked="0"/>
    </xf>
    <xf numFmtId="0" fontId="7" fillId="13" borderId="11" xfId="4" applyFont="1" applyFill="1" applyBorder="1" applyAlignment="1" applyProtection="1">
      <alignment horizontal="center" vertical="top"/>
      <protection locked="0"/>
    </xf>
    <xf numFmtId="0" fontId="7" fillId="13" borderId="11" xfId="0" applyFont="1" applyFill="1" applyBorder="1" applyAlignment="1" applyProtection="1">
      <alignment vertical="top" wrapText="1"/>
      <protection locked="0"/>
    </xf>
    <xf numFmtId="164" fontId="6" fillId="7" borderId="11" xfId="6" applyNumberFormat="1" applyFont="1" applyFill="1" applyBorder="1" applyAlignment="1" applyProtection="1">
      <alignment horizontal="right" vertical="top"/>
      <protection locked="0"/>
    </xf>
    <xf numFmtId="0" fontId="6" fillId="13" borderId="13" xfId="4" applyFont="1" applyFill="1" applyBorder="1" applyProtection="1"/>
    <xf numFmtId="0" fontId="6" fillId="13" borderId="13" xfId="4" applyFont="1" applyFill="1" applyBorder="1" applyAlignment="1" applyProtection="1">
      <alignment horizontal="center" vertical="top"/>
    </xf>
    <xf numFmtId="0" fontId="6" fillId="13" borderId="13" xfId="0" applyFont="1" applyFill="1" applyBorder="1" applyAlignment="1" applyProtection="1">
      <alignment vertical="top" wrapText="1"/>
    </xf>
    <xf numFmtId="164" fontId="6" fillId="7" borderId="13" xfId="6" applyNumberFormat="1" applyFont="1" applyFill="1" applyBorder="1" applyAlignment="1" applyProtection="1">
      <alignment horizontal="right" vertical="top"/>
      <protection hidden="1"/>
    </xf>
    <xf numFmtId="43" fontId="11" fillId="13" borderId="11" xfId="1" applyFont="1" applyFill="1" applyBorder="1" applyAlignment="1" applyProtection="1">
      <alignment vertical="top"/>
      <protection locked="0"/>
    </xf>
    <xf numFmtId="0" fontId="12" fillId="0" borderId="0" xfId="3" applyFont="1"/>
    <xf numFmtId="0" fontId="6" fillId="13" borderId="13" xfId="4" applyFont="1" applyFill="1" applyBorder="1" applyAlignment="1" applyProtection="1">
      <alignment vertical="top"/>
    </xf>
    <xf numFmtId="43" fontId="6" fillId="13" borderId="13" xfId="1" applyFont="1" applyFill="1" applyBorder="1" applyAlignment="1" applyProtection="1">
      <alignment vertical="top"/>
    </xf>
    <xf numFmtId="164" fontId="6" fillId="7" borderId="13" xfId="6" applyNumberFormat="1" applyFont="1" applyFill="1" applyBorder="1" applyAlignment="1" applyProtection="1">
      <alignment horizontal="right" vertical="top"/>
    </xf>
    <xf numFmtId="0" fontId="7" fillId="13" borderId="13" xfId="0" applyFont="1" applyFill="1" applyBorder="1" applyAlignment="1" applyProtection="1">
      <alignment vertical="top" wrapText="1"/>
    </xf>
    <xf numFmtId="43" fontId="13" fillId="13" borderId="13" xfId="1" applyFont="1" applyFill="1" applyBorder="1" applyProtection="1">
      <protection locked="0"/>
    </xf>
    <xf numFmtId="164" fontId="7" fillId="7" borderId="13" xfId="6" applyNumberFormat="1" applyFont="1" applyFill="1" applyBorder="1" applyAlignment="1" applyProtection="1">
      <alignment horizontal="right" vertical="top"/>
      <protection locked="0"/>
    </xf>
    <xf numFmtId="0" fontId="13" fillId="2" borderId="2" xfId="3" applyFont="1" applyFill="1" applyBorder="1"/>
    <xf numFmtId="0" fontId="13" fillId="2" borderId="0" xfId="3" applyFont="1" applyFill="1" applyBorder="1"/>
    <xf numFmtId="0" fontId="7" fillId="2" borderId="5" xfId="3" applyFont="1" applyFill="1" applyBorder="1"/>
    <xf numFmtId="0" fontId="13" fillId="2" borderId="0" xfId="3" applyFont="1" applyFill="1" applyBorder="1" applyAlignment="1">
      <alignment horizontal="left" indent="3"/>
    </xf>
    <xf numFmtId="0" fontId="13" fillId="3" borderId="0" xfId="3" applyFont="1" applyFill="1" applyBorder="1"/>
    <xf numFmtId="43" fontId="6" fillId="4" borderId="0" xfId="1" applyFont="1" applyFill="1" applyBorder="1" applyAlignment="1">
      <alignment horizontal="center"/>
    </xf>
    <xf numFmtId="0" fontId="13" fillId="4" borderId="0" xfId="3" applyFont="1" applyFill="1" applyBorder="1"/>
    <xf numFmtId="43" fontId="6" fillId="5" borderId="0" xfId="1" applyFont="1" applyFill="1" applyBorder="1" applyAlignment="1" applyProtection="1">
      <protection locked="0"/>
    </xf>
    <xf numFmtId="0" fontId="13" fillId="5" borderId="0" xfId="3" applyFont="1" applyFill="1" applyBorder="1"/>
    <xf numFmtId="0" fontId="32" fillId="6" borderId="4" xfId="0" applyFont="1" applyFill="1" applyBorder="1" applyAlignment="1" applyProtection="1">
      <alignment horizontal="left"/>
      <protection locked="0"/>
    </xf>
    <xf numFmtId="0" fontId="13" fillId="6" borderId="0" xfId="0" applyFont="1" applyFill="1" applyBorder="1" applyAlignment="1"/>
    <xf numFmtId="43" fontId="13" fillId="6" borderId="0" xfId="1" applyFont="1" applyFill="1" applyBorder="1" applyAlignment="1"/>
    <xf numFmtId="0" fontId="13" fillId="6" borderId="5" xfId="0" applyFont="1" applyFill="1" applyBorder="1" applyAlignment="1"/>
    <xf numFmtId="0" fontId="33" fillId="0" borderId="24" xfId="0" applyFont="1" applyBorder="1" applyAlignment="1">
      <alignment horizontal="right"/>
    </xf>
    <xf numFmtId="43" fontId="33" fillId="0" borderId="25" xfId="6" applyFont="1" applyBorder="1"/>
    <xf numFmtId="0" fontId="33" fillId="0" borderId="25" xfId="0" applyFont="1" applyBorder="1"/>
    <xf numFmtId="0" fontId="33" fillId="0" borderId="26" xfId="0" applyFont="1" applyBorder="1"/>
    <xf numFmtId="0" fontId="34" fillId="0" borderId="27" xfId="0" applyFont="1" applyBorder="1" applyAlignment="1">
      <alignment horizontal="right"/>
    </xf>
    <xf numFmtId="43" fontId="33" fillId="0" borderId="0" xfId="6" applyFont="1" applyBorder="1"/>
    <xf numFmtId="43" fontId="33" fillId="0" borderId="28" xfId="6" applyFont="1" applyBorder="1"/>
    <xf numFmtId="0" fontId="34" fillId="0" borderId="29" xfId="0" applyFont="1" applyBorder="1" applyAlignment="1">
      <alignment horizontal="right"/>
    </xf>
    <xf numFmtId="43" fontId="33" fillId="0" borderId="30" xfId="6" applyFont="1" applyBorder="1"/>
    <xf numFmtId="43" fontId="33" fillId="0" borderId="31" xfId="6" applyFont="1" applyBorder="1"/>
    <xf numFmtId="43" fontId="35" fillId="0" borderId="0" xfId="1" applyFont="1"/>
    <xf numFmtId="43" fontId="7" fillId="8" borderId="0" xfId="1" applyFont="1" applyFill="1" applyBorder="1" applyProtection="1">
      <protection locked="0"/>
    </xf>
    <xf numFmtId="43" fontId="6" fillId="6" borderId="0" xfId="1" applyFont="1" applyFill="1" applyBorder="1" applyAlignment="1" applyProtection="1">
      <protection locked="0"/>
    </xf>
    <xf numFmtId="0" fontId="32" fillId="10" borderId="9" xfId="4" applyFont="1" applyFill="1" applyBorder="1" applyAlignment="1" applyProtection="1">
      <alignment vertical="top"/>
    </xf>
    <xf numFmtId="164" fontId="6" fillId="10" borderId="1" xfId="6" applyNumberFormat="1" applyFont="1" applyFill="1" applyBorder="1" applyAlignment="1" applyProtection="1">
      <alignment horizontal="right" vertical="top"/>
      <protection hidden="1"/>
    </xf>
    <xf numFmtId="0" fontId="32" fillId="11" borderId="11" xfId="4" applyFont="1" applyFill="1" applyBorder="1" applyAlignment="1" applyProtection="1"/>
    <xf numFmtId="164" fontId="6" fillId="11" borderId="4" xfId="6" applyNumberFormat="1" applyFont="1" applyFill="1" applyBorder="1" applyAlignment="1" applyProtection="1">
      <alignment horizontal="right" vertical="top"/>
      <protection hidden="1"/>
    </xf>
    <xf numFmtId="0" fontId="32" fillId="12" borderId="11" xfId="4" applyFont="1" applyFill="1" applyBorder="1" applyAlignment="1" applyProtection="1">
      <alignment vertical="top"/>
    </xf>
    <xf numFmtId="164" fontId="6" fillId="12" borderId="4" xfId="6" applyNumberFormat="1" applyFont="1" applyFill="1" applyBorder="1" applyAlignment="1" applyProtection="1">
      <alignment horizontal="right" vertical="top"/>
      <protection hidden="1"/>
    </xf>
    <xf numFmtId="0" fontId="32" fillId="13" borderId="11" xfId="4" applyFont="1" applyFill="1" applyBorder="1" applyAlignment="1" applyProtection="1">
      <alignment vertical="top"/>
    </xf>
    <xf numFmtId="164" fontId="6" fillId="7" borderId="4" xfId="6" applyNumberFormat="1" applyFont="1" applyFill="1" applyBorder="1" applyAlignment="1" applyProtection="1">
      <alignment horizontal="right" vertical="top"/>
      <protection hidden="1"/>
    </xf>
    <xf numFmtId="0" fontId="13" fillId="13" borderId="11" xfId="4" applyFont="1" applyFill="1" applyBorder="1" applyAlignment="1" applyProtection="1">
      <alignment vertical="top"/>
    </xf>
    <xf numFmtId="164" fontId="7" fillId="7" borderId="4" xfId="6" applyNumberFormat="1" applyFont="1" applyFill="1" applyBorder="1" applyAlignment="1" applyProtection="1">
      <alignment horizontal="right" vertical="top"/>
      <protection locked="0"/>
    </xf>
    <xf numFmtId="43" fontId="7" fillId="36" borderId="12" xfId="1" applyFont="1" applyFill="1" applyBorder="1" applyAlignment="1">
      <alignment vertical="top"/>
    </xf>
    <xf numFmtId="43" fontId="7" fillId="0" borderId="0" xfId="3" applyNumberFormat="1" applyFont="1"/>
    <xf numFmtId="0" fontId="13" fillId="13" borderId="11" xfId="4" applyFont="1" applyFill="1" applyBorder="1" applyProtection="1"/>
    <xf numFmtId="43" fontId="7" fillId="14" borderId="12" xfId="1" applyFont="1" applyFill="1" applyBorder="1" applyAlignment="1">
      <alignment vertical="center"/>
    </xf>
    <xf numFmtId="0" fontId="32" fillId="13" borderId="13" xfId="4" applyFont="1" applyFill="1" applyBorder="1" applyAlignment="1" applyProtection="1">
      <alignment vertical="top"/>
    </xf>
    <xf numFmtId="0" fontId="6" fillId="13" borderId="13" xfId="0" applyFont="1" applyFill="1" applyBorder="1" applyAlignment="1" applyProtection="1">
      <alignment vertical="top"/>
    </xf>
    <xf numFmtId="164" fontId="6" fillId="7" borderId="33" xfId="6" applyNumberFormat="1" applyFont="1" applyFill="1" applyBorder="1" applyAlignment="1" applyProtection="1">
      <alignment horizontal="right" vertical="top"/>
      <protection hidden="1"/>
    </xf>
    <xf numFmtId="0" fontId="32" fillId="13" borderId="11" xfId="4" applyFont="1" applyFill="1" applyBorder="1" applyProtection="1"/>
    <xf numFmtId="164" fontId="6" fillId="7" borderId="4" xfId="6" applyNumberFormat="1" applyFont="1" applyFill="1" applyBorder="1" applyAlignment="1" applyProtection="1">
      <alignment horizontal="right" vertical="top"/>
    </xf>
    <xf numFmtId="0" fontId="8" fillId="13" borderId="11" xfId="4" applyFont="1" applyFill="1" applyBorder="1" applyProtection="1"/>
    <xf numFmtId="0" fontId="8" fillId="13" borderId="11" xfId="0" applyFont="1" applyFill="1" applyBorder="1" applyProtection="1"/>
    <xf numFmtId="164" fontId="8" fillId="7" borderId="4" xfId="6" applyNumberFormat="1" applyFont="1" applyFill="1" applyBorder="1" applyAlignment="1" applyProtection="1">
      <alignment horizontal="right" vertical="top"/>
      <protection locked="0"/>
    </xf>
    <xf numFmtId="0" fontId="13" fillId="13" borderId="13" xfId="4" applyFont="1" applyFill="1" applyBorder="1" applyAlignment="1" applyProtection="1">
      <alignment vertical="top"/>
    </xf>
    <xf numFmtId="0" fontId="7" fillId="13" borderId="13" xfId="0" applyFont="1" applyFill="1" applyBorder="1" applyAlignment="1" applyProtection="1">
      <alignment wrapText="1"/>
    </xf>
    <xf numFmtId="164" fontId="7" fillId="7" borderId="33" xfId="6" applyNumberFormat="1" applyFont="1" applyFill="1" applyBorder="1" applyAlignment="1" applyProtection="1">
      <alignment horizontal="right" vertical="top"/>
      <protection locked="0"/>
    </xf>
    <xf numFmtId="3" fontId="7" fillId="0" borderId="0" xfId="3" applyNumberFormat="1" applyFont="1"/>
    <xf numFmtId="0" fontId="13" fillId="13" borderId="11" xfId="4" applyFont="1" applyFill="1" applyBorder="1" applyAlignment="1" applyProtection="1">
      <alignment horizontal="center" vertical="center"/>
    </xf>
    <xf numFmtId="164" fontId="6" fillId="12" borderId="4" xfId="6" applyNumberFormat="1" applyFont="1" applyFill="1" applyBorder="1" applyAlignment="1" applyProtection="1">
      <alignment vertical="top"/>
      <protection hidden="1"/>
    </xf>
    <xf numFmtId="0" fontId="11" fillId="11" borderId="11" xfId="4" applyFont="1" applyFill="1" applyBorder="1" applyAlignment="1" applyProtection="1"/>
    <xf numFmtId="0" fontId="11" fillId="11" borderId="11" xfId="4" applyFont="1" applyFill="1" applyBorder="1" applyAlignment="1" applyProtection="1">
      <alignment horizontal="center"/>
    </xf>
    <xf numFmtId="0" fontId="11" fillId="11" borderId="11" xfId="4" applyFont="1" applyFill="1" applyBorder="1" applyAlignment="1" applyProtection="1">
      <alignment horizontal="center" vertical="top"/>
    </xf>
    <xf numFmtId="0" fontId="11" fillId="11" borderId="11" xfId="0" applyFont="1" applyFill="1" applyBorder="1" applyProtection="1"/>
    <xf numFmtId="0" fontId="11" fillId="12" borderId="11" xfId="4" applyFont="1" applyFill="1" applyBorder="1" applyAlignment="1" applyProtection="1">
      <alignment vertical="top"/>
    </xf>
    <xf numFmtId="0" fontId="11" fillId="12" borderId="11" xfId="4" applyFont="1" applyFill="1" applyBorder="1" applyAlignment="1" applyProtection="1">
      <alignment horizontal="center" vertical="top"/>
    </xf>
    <xf numFmtId="0" fontId="11" fillId="12" borderId="11" xfId="0" applyFont="1" applyFill="1" applyBorder="1" applyAlignment="1" applyProtection="1">
      <alignment vertical="top"/>
    </xf>
    <xf numFmtId="0" fontId="11" fillId="13" borderId="11" xfId="4" applyFont="1" applyFill="1" applyBorder="1" applyAlignment="1" applyProtection="1">
      <alignment vertical="top"/>
    </xf>
    <xf numFmtId="0" fontId="11" fillId="13" borderId="11" xfId="4" applyFont="1" applyFill="1" applyBorder="1" applyAlignment="1" applyProtection="1">
      <alignment horizontal="center" vertical="top"/>
    </xf>
    <xf numFmtId="0" fontId="8" fillId="13" borderId="11" xfId="0" applyFont="1" applyFill="1" applyBorder="1" applyAlignment="1" applyProtection="1">
      <alignment vertical="top" wrapText="1"/>
    </xf>
    <xf numFmtId="0" fontId="11" fillId="13" borderId="11" xfId="0" applyFont="1" applyFill="1" applyBorder="1" applyAlignment="1" applyProtection="1">
      <alignment vertical="top" wrapText="1"/>
    </xf>
    <xf numFmtId="0" fontId="8" fillId="13" borderId="11" xfId="4" applyFont="1" applyFill="1" applyBorder="1" applyAlignment="1" applyProtection="1">
      <alignment vertical="top"/>
      <protection locked="0"/>
    </xf>
    <xf numFmtId="0" fontId="8" fillId="13" borderId="11" xfId="4" applyFont="1" applyFill="1" applyBorder="1" applyAlignment="1" applyProtection="1">
      <alignment horizontal="center" vertical="top"/>
      <protection locked="0"/>
    </xf>
    <xf numFmtId="0" fontId="8" fillId="13" borderId="11" xfId="0" applyFont="1" applyFill="1" applyBorder="1" applyAlignment="1" applyProtection="1">
      <alignment vertical="top" wrapText="1"/>
      <protection locked="0"/>
    </xf>
    <xf numFmtId="0" fontId="11" fillId="13" borderId="11" xfId="4" applyFont="1" applyFill="1" applyBorder="1" applyProtection="1"/>
    <xf numFmtId="164" fontId="6" fillId="7" borderId="4" xfId="6" applyNumberFormat="1" applyFont="1" applyFill="1" applyBorder="1" applyAlignment="1" applyProtection="1">
      <alignment horizontal="right" vertical="top"/>
      <protection locked="0"/>
    </xf>
    <xf numFmtId="0" fontId="13" fillId="0" borderId="0" xfId="3" applyFont="1"/>
    <xf numFmtId="43" fontId="13" fillId="0" borderId="0" xfId="3" applyNumberFormat="1" applyFont="1"/>
    <xf numFmtId="0" fontId="6" fillId="8" borderId="8" xfId="5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 wrapText="1"/>
    </xf>
    <xf numFmtId="0" fontId="6" fillId="8" borderId="9" xfId="5" applyFont="1" applyFill="1" applyBorder="1" applyAlignment="1">
      <alignment horizontal="center" vertical="center" wrapText="1"/>
    </xf>
    <xf numFmtId="0" fontId="6" fillId="8" borderId="10" xfId="5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6" fillId="8" borderId="8" xfId="5" applyFont="1" applyFill="1" applyBorder="1" applyAlignment="1">
      <alignment horizontal="center" textRotation="90"/>
    </xf>
    <xf numFmtId="0" fontId="6" fillId="8" borderId="9" xfId="5" applyFont="1" applyFill="1" applyBorder="1" applyAlignment="1">
      <alignment horizontal="center" vertical="center"/>
    </xf>
    <xf numFmtId="0" fontId="6" fillId="8" borderId="10" xfId="5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32" xfId="5" applyFont="1" applyFill="1" applyBorder="1" applyAlignment="1">
      <alignment horizontal="center" vertical="center" wrapText="1"/>
    </xf>
  </cellXfs>
  <cellStyles count="9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ncabezado 1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Millares" xfId="1" builtinId="3"/>
    <cellStyle name="Millares 2" xfId="6"/>
    <cellStyle name="Millares 2 2" xfId="44"/>
    <cellStyle name="Millares 2 3" xfId="45"/>
    <cellStyle name="Millares 3" xfId="7"/>
    <cellStyle name="Millares 3 2" xfId="46"/>
    <cellStyle name="Millares 3 3" xfId="47"/>
    <cellStyle name="Millares 4" xfId="48"/>
    <cellStyle name="Millares 4 2" xfId="49"/>
    <cellStyle name="Millares 4 2 2" xfId="50"/>
    <cellStyle name="Millares 4 2 2 2" xfId="51"/>
    <cellStyle name="Millares 4 2 2 3" xfId="52"/>
    <cellStyle name="Millares 4 3" xfId="53"/>
    <cellStyle name="Millares 4 4" xfId="54"/>
    <cellStyle name="Millares 5" xfId="55"/>
    <cellStyle name="Millares 6" xfId="56"/>
    <cellStyle name="Millares 7" xfId="57"/>
    <cellStyle name="Millares 7 2" xfId="58"/>
    <cellStyle name="Moneda 2" xfId="59"/>
    <cellStyle name="Moneda 2 2" xfId="60"/>
    <cellStyle name="Normal" xfId="0" builtinId="0"/>
    <cellStyle name="Normal 10" xfId="61"/>
    <cellStyle name="Normal 11" xfId="62"/>
    <cellStyle name="Normal 12" xfId="63"/>
    <cellStyle name="Normal 2" xfId="4"/>
    <cellStyle name="Normal 2 2" xfId="5"/>
    <cellStyle name="Normal 2 2 2" xfId="64"/>
    <cellStyle name="Normal 2 2 2 2" xfId="65"/>
    <cellStyle name="Normal 2 3" xfId="66"/>
    <cellStyle name="Normal 2 4" xfId="67"/>
    <cellStyle name="Normal 2 5" xfId="68"/>
    <cellStyle name="Normal 2 7" xfId="69"/>
    <cellStyle name="Normal 2 8" xfId="70"/>
    <cellStyle name="Normal 2_Form. Planificación de Inversión" xfId="71"/>
    <cellStyle name="Normal 3" xfId="3"/>
    <cellStyle name="Normal 3 2" xfId="72"/>
    <cellStyle name="Normal 3 2 2" xfId="73"/>
    <cellStyle name="Normal 3 3" xfId="74"/>
    <cellStyle name="Normal 4" xfId="75"/>
    <cellStyle name="Normal 4 2" xfId="76"/>
    <cellStyle name="Normal 4 4" xfId="77"/>
    <cellStyle name="Normal 5" xfId="78"/>
    <cellStyle name="Normal 5 2" xfId="79"/>
    <cellStyle name="Normal 6" xfId="80"/>
    <cellStyle name="Normal 7" xfId="81"/>
    <cellStyle name="Normal 7 4" xfId="82"/>
    <cellStyle name="Normal 8" xfId="83"/>
    <cellStyle name="Normal 8 2" xfId="84"/>
    <cellStyle name="Normal 9" xfId="85"/>
    <cellStyle name="Note" xfId="86"/>
    <cellStyle name="Output" xfId="87"/>
    <cellStyle name="Porcentaje" xfId="2" builtinId="5"/>
    <cellStyle name="Porcentaje 2" xfId="88"/>
    <cellStyle name="Porcentual 2" xfId="89"/>
    <cellStyle name="Title" xfId="90"/>
    <cellStyle name="Warning Text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533400</xdr:colOff>
      <xdr:row>3</xdr:row>
      <xdr:rowOff>247650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2047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10795</xdr:colOff>
      <xdr:row>141</xdr:row>
      <xdr:rowOff>0</xdr:rowOff>
    </xdr:from>
    <xdr:to>
      <xdr:col>5</xdr:col>
      <xdr:colOff>163877</xdr:colOff>
      <xdr:row>141</xdr:row>
      <xdr:rowOff>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2668270" y="37385625"/>
          <a:ext cx="1530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204</xdr:row>
      <xdr:rowOff>154305</xdr:rowOff>
    </xdr:from>
    <xdr:to>
      <xdr:col>5</xdr:col>
      <xdr:colOff>385288</xdr:colOff>
      <xdr:row>204</xdr:row>
      <xdr:rowOff>154940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660650" y="55027830"/>
          <a:ext cx="382113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10795</xdr:colOff>
      <xdr:row>141</xdr:row>
      <xdr:rowOff>0</xdr:rowOff>
    </xdr:from>
    <xdr:to>
      <xdr:col>5</xdr:col>
      <xdr:colOff>163877</xdr:colOff>
      <xdr:row>141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668270" y="37385625"/>
          <a:ext cx="1530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204</xdr:row>
      <xdr:rowOff>154305</xdr:rowOff>
    </xdr:from>
    <xdr:to>
      <xdr:col>5</xdr:col>
      <xdr:colOff>385288</xdr:colOff>
      <xdr:row>204</xdr:row>
      <xdr:rowOff>154940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660650" y="55027830"/>
          <a:ext cx="382113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10795</xdr:colOff>
      <xdr:row>141</xdr:row>
      <xdr:rowOff>0</xdr:rowOff>
    </xdr:from>
    <xdr:to>
      <xdr:col>5</xdr:col>
      <xdr:colOff>163877</xdr:colOff>
      <xdr:row>141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668270" y="37385625"/>
          <a:ext cx="1530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204</xdr:row>
      <xdr:rowOff>154305</xdr:rowOff>
    </xdr:from>
    <xdr:to>
      <xdr:col>5</xdr:col>
      <xdr:colOff>385288</xdr:colOff>
      <xdr:row>204</xdr:row>
      <xdr:rowOff>154940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660650" y="55027830"/>
          <a:ext cx="382113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10795</xdr:colOff>
      <xdr:row>141</xdr:row>
      <xdr:rowOff>0</xdr:rowOff>
    </xdr:from>
    <xdr:to>
      <xdr:col>5</xdr:col>
      <xdr:colOff>163877</xdr:colOff>
      <xdr:row>141</xdr:row>
      <xdr:rowOff>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2668270" y="37385625"/>
          <a:ext cx="1530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204</xdr:row>
      <xdr:rowOff>154305</xdr:rowOff>
    </xdr:from>
    <xdr:to>
      <xdr:col>5</xdr:col>
      <xdr:colOff>385288</xdr:colOff>
      <xdr:row>204</xdr:row>
      <xdr:rowOff>154940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660650" y="55027830"/>
          <a:ext cx="382113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10795</xdr:colOff>
      <xdr:row>147</xdr:row>
      <xdr:rowOff>0</xdr:rowOff>
    </xdr:from>
    <xdr:to>
      <xdr:col>5</xdr:col>
      <xdr:colOff>163877</xdr:colOff>
      <xdr:row>147</xdr:row>
      <xdr:rowOff>0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2668270" y="38928675"/>
          <a:ext cx="1530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220</xdr:row>
      <xdr:rowOff>161925</xdr:rowOff>
    </xdr:from>
    <xdr:to>
      <xdr:col>5</xdr:col>
      <xdr:colOff>385288</xdr:colOff>
      <xdr:row>220</xdr:row>
      <xdr:rowOff>162560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2660650" y="59150250"/>
          <a:ext cx="382113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10795</xdr:colOff>
      <xdr:row>147</xdr:row>
      <xdr:rowOff>0</xdr:rowOff>
    </xdr:from>
    <xdr:to>
      <xdr:col>5</xdr:col>
      <xdr:colOff>163877</xdr:colOff>
      <xdr:row>147</xdr:row>
      <xdr:rowOff>0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2668270" y="38928675"/>
          <a:ext cx="1530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220</xdr:row>
      <xdr:rowOff>161925</xdr:rowOff>
    </xdr:from>
    <xdr:to>
      <xdr:col>5</xdr:col>
      <xdr:colOff>385288</xdr:colOff>
      <xdr:row>220</xdr:row>
      <xdr:rowOff>162560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2660650" y="59150250"/>
          <a:ext cx="382113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10795</xdr:colOff>
      <xdr:row>147</xdr:row>
      <xdr:rowOff>0</xdr:rowOff>
    </xdr:from>
    <xdr:to>
      <xdr:col>5</xdr:col>
      <xdr:colOff>163877</xdr:colOff>
      <xdr:row>147</xdr:row>
      <xdr:rowOff>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2668270" y="38928675"/>
          <a:ext cx="1530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220</xdr:row>
      <xdr:rowOff>161925</xdr:rowOff>
    </xdr:from>
    <xdr:to>
      <xdr:col>5</xdr:col>
      <xdr:colOff>385288</xdr:colOff>
      <xdr:row>220</xdr:row>
      <xdr:rowOff>162560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2660650" y="59150250"/>
          <a:ext cx="382113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10795</xdr:colOff>
      <xdr:row>147</xdr:row>
      <xdr:rowOff>0</xdr:rowOff>
    </xdr:from>
    <xdr:to>
      <xdr:col>5</xdr:col>
      <xdr:colOff>163877</xdr:colOff>
      <xdr:row>147</xdr:row>
      <xdr:rowOff>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2668270" y="38928675"/>
          <a:ext cx="1530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220</xdr:row>
      <xdr:rowOff>161925</xdr:rowOff>
    </xdr:from>
    <xdr:to>
      <xdr:col>5</xdr:col>
      <xdr:colOff>385288</xdr:colOff>
      <xdr:row>220</xdr:row>
      <xdr:rowOff>162560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2660650" y="59150250"/>
          <a:ext cx="382113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2</xdr:row>
      <xdr:rowOff>209550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954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5080</xdr:colOff>
      <xdr:row>141</xdr:row>
      <xdr:rowOff>0</xdr:rowOff>
    </xdr:from>
    <xdr:to>
      <xdr:col>5</xdr:col>
      <xdr:colOff>147851</xdr:colOff>
      <xdr:row>141</xdr:row>
      <xdr:rowOff>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719580" y="38604825"/>
          <a:ext cx="14277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204</xdr:row>
      <xdr:rowOff>154305</xdr:rowOff>
    </xdr:from>
    <xdr:to>
      <xdr:col>5</xdr:col>
      <xdr:colOff>409482</xdr:colOff>
      <xdr:row>204</xdr:row>
      <xdr:rowOff>154940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717675" y="55218330"/>
          <a:ext cx="406307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141</xdr:row>
      <xdr:rowOff>0</xdr:rowOff>
    </xdr:from>
    <xdr:to>
      <xdr:col>5</xdr:col>
      <xdr:colOff>147851</xdr:colOff>
      <xdr:row>141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719580" y="38604825"/>
          <a:ext cx="14277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204</xdr:row>
      <xdr:rowOff>154305</xdr:rowOff>
    </xdr:from>
    <xdr:to>
      <xdr:col>5</xdr:col>
      <xdr:colOff>409482</xdr:colOff>
      <xdr:row>204</xdr:row>
      <xdr:rowOff>154940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717675" y="55218330"/>
          <a:ext cx="406307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141</xdr:row>
      <xdr:rowOff>0</xdr:rowOff>
    </xdr:from>
    <xdr:to>
      <xdr:col>5</xdr:col>
      <xdr:colOff>147851</xdr:colOff>
      <xdr:row>141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719580" y="38604825"/>
          <a:ext cx="14277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204</xdr:row>
      <xdr:rowOff>154305</xdr:rowOff>
    </xdr:from>
    <xdr:to>
      <xdr:col>5</xdr:col>
      <xdr:colOff>409482</xdr:colOff>
      <xdr:row>204</xdr:row>
      <xdr:rowOff>154940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717675" y="55218330"/>
          <a:ext cx="406307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141</xdr:row>
      <xdr:rowOff>0</xdr:rowOff>
    </xdr:from>
    <xdr:to>
      <xdr:col>5</xdr:col>
      <xdr:colOff>147851</xdr:colOff>
      <xdr:row>141</xdr:row>
      <xdr:rowOff>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1719580" y="38604825"/>
          <a:ext cx="14277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204</xdr:row>
      <xdr:rowOff>154305</xdr:rowOff>
    </xdr:from>
    <xdr:to>
      <xdr:col>5</xdr:col>
      <xdr:colOff>409482</xdr:colOff>
      <xdr:row>204</xdr:row>
      <xdr:rowOff>154940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717675" y="55218330"/>
          <a:ext cx="406307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147</xdr:row>
      <xdr:rowOff>0</xdr:rowOff>
    </xdr:from>
    <xdr:to>
      <xdr:col>5</xdr:col>
      <xdr:colOff>147851</xdr:colOff>
      <xdr:row>147</xdr:row>
      <xdr:rowOff>0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1719580" y="40147875"/>
          <a:ext cx="14277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220</xdr:row>
      <xdr:rowOff>154305</xdr:rowOff>
    </xdr:from>
    <xdr:to>
      <xdr:col>5</xdr:col>
      <xdr:colOff>409482</xdr:colOff>
      <xdr:row>220</xdr:row>
      <xdr:rowOff>154940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717675" y="59333130"/>
          <a:ext cx="406307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147</xdr:row>
      <xdr:rowOff>0</xdr:rowOff>
    </xdr:from>
    <xdr:to>
      <xdr:col>5</xdr:col>
      <xdr:colOff>147851</xdr:colOff>
      <xdr:row>147</xdr:row>
      <xdr:rowOff>0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1719580" y="40147875"/>
          <a:ext cx="14277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220</xdr:row>
      <xdr:rowOff>154305</xdr:rowOff>
    </xdr:from>
    <xdr:to>
      <xdr:col>5</xdr:col>
      <xdr:colOff>409482</xdr:colOff>
      <xdr:row>220</xdr:row>
      <xdr:rowOff>154940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717675" y="59333130"/>
          <a:ext cx="406307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147</xdr:row>
      <xdr:rowOff>0</xdr:rowOff>
    </xdr:from>
    <xdr:to>
      <xdr:col>5</xdr:col>
      <xdr:colOff>147851</xdr:colOff>
      <xdr:row>147</xdr:row>
      <xdr:rowOff>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719580" y="40147875"/>
          <a:ext cx="14277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220</xdr:row>
      <xdr:rowOff>154305</xdr:rowOff>
    </xdr:from>
    <xdr:to>
      <xdr:col>5</xdr:col>
      <xdr:colOff>409482</xdr:colOff>
      <xdr:row>220</xdr:row>
      <xdr:rowOff>154940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717675" y="59333130"/>
          <a:ext cx="406307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147</xdr:row>
      <xdr:rowOff>0</xdr:rowOff>
    </xdr:from>
    <xdr:to>
      <xdr:col>5</xdr:col>
      <xdr:colOff>147851</xdr:colOff>
      <xdr:row>147</xdr:row>
      <xdr:rowOff>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719580" y="40147875"/>
          <a:ext cx="14277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220</xdr:row>
      <xdr:rowOff>154305</xdr:rowOff>
    </xdr:from>
    <xdr:to>
      <xdr:col>5</xdr:col>
      <xdr:colOff>409482</xdr:colOff>
      <xdr:row>220</xdr:row>
      <xdr:rowOff>154940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717675" y="59333130"/>
          <a:ext cx="406307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MLC/Downloads/Formulario%20nuevo%20de%20la%20ejecucion%20presupuestaria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Base - No tocar"/>
      <sheetName val="Criterios - No tocar"/>
      <sheetName val="MENE2"/>
      <sheetName val="MENE3"/>
    </sheetNames>
    <sheetDataSet>
      <sheetData sheetId="0" refreshError="1"/>
      <sheetData sheetId="1" refreshError="1"/>
      <sheetData sheetId="2">
        <row r="1">
          <cell r="B1" t="str">
            <v>Metropolitano - '0</v>
          </cell>
          <cell r="C1" t="str">
            <v>Valdesia - I</v>
          </cell>
          <cell r="D1" t="str">
            <v>Norcentral - II</v>
          </cell>
          <cell r="E1" t="str">
            <v>Nordeste - III</v>
          </cell>
          <cell r="F1" t="str">
            <v>Enriquillo - IV</v>
          </cell>
          <cell r="G1" t="str">
            <v>Este - V</v>
          </cell>
          <cell r="H1" t="str">
            <v>El Valle - VI</v>
          </cell>
          <cell r="I1" t="str">
            <v>Cibao Occidental - VII</v>
          </cell>
          <cell r="J1" t="str">
            <v>Cibao Central - VIII</v>
          </cell>
          <cell r="K1" t="str">
            <v>Vacío</v>
          </cell>
        </row>
        <row r="2">
          <cell r="M2" t="str">
            <v>Vacío</v>
          </cell>
        </row>
        <row r="3">
          <cell r="M3" t="str">
            <v>enero  - marzo</v>
          </cell>
        </row>
        <row r="4">
          <cell r="M4" t="str">
            <v>abril - junio</v>
          </cell>
        </row>
        <row r="5">
          <cell r="M5" t="str">
            <v>julio - septiembre</v>
          </cell>
        </row>
        <row r="6">
          <cell r="M6" t="str">
            <v>octubre - Diciembre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5"/>
  <sheetViews>
    <sheetView topLeftCell="B13" zoomScale="55" zoomScaleNormal="55" zoomScaleSheetLayoutView="10" zoomScalePageLayoutView="85" workbookViewId="0">
      <pane xSplit="5" ySplit="6" topLeftCell="I43" activePane="bottomRight" state="frozen"/>
      <selection activeCell="B13" sqref="B13"/>
      <selection pane="topRight" activeCell="G13" sqref="G13"/>
      <selection pane="bottomLeft" activeCell="B19" sqref="B19"/>
      <selection pane="bottomRight" activeCell="M26" sqref="M26"/>
    </sheetView>
  </sheetViews>
  <sheetFormatPr baseColWidth="10" defaultRowHeight="20.25" x14ac:dyDescent="0.3"/>
  <cols>
    <col min="1" max="1" width="6.140625" style="21" customWidth="1"/>
    <col min="2" max="5" width="8.42578125" style="21" bestFit="1" customWidth="1"/>
    <col min="6" max="6" width="79.7109375" style="21" customWidth="1"/>
    <col min="7" max="7" width="28" style="21" bestFit="1" customWidth="1"/>
    <col min="8" max="9" width="26.42578125" style="21" bestFit="1" customWidth="1"/>
    <col min="10" max="10" width="36" style="21" customWidth="1"/>
    <col min="11" max="11" width="39.42578125" style="21" bestFit="1" customWidth="1"/>
    <col min="12" max="12" width="34.85546875" style="21" customWidth="1"/>
    <col min="13" max="13" width="27.42578125" style="21" bestFit="1" customWidth="1"/>
    <col min="14" max="14" width="27.140625" style="21" bestFit="1" customWidth="1"/>
    <col min="15" max="15" width="19.140625" style="21" bestFit="1" customWidth="1"/>
    <col min="16" max="16" width="30.85546875" style="20" customWidth="1"/>
    <col min="17" max="17" width="24.85546875" style="20" bestFit="1" customWidth="1"/>
    <col min="18" max="18" width="20.42578125" style="20" bestFit="1" customWidth="1"/>
    <col min="19" max="20" width="23" style="20" bestFit="1" customWidth="1"/>
    <col min="21" max="22" width="20.140625" style="20" bestFit="1" customWidth="1"/>
    <col min="23" max="24" width="8.42578125" style="20" bestFit="1" customWidth="1"/>
    <col min="25" max="25" width="11.42578125" style="20"/>
    <col min="26" max="16384" width="11.42578125" style="21"/>
  </cols>
  <sheetData>
    <row r="1" spans="1:25" s="7" customFormat="1" x14ac:dyDescent="0.3">
      <c r="A1" s="1"/>
      <c r="B1" s="2"/>
      <c r="C1" s="2"/>
      <c r="D1" s="3"/>
      <c r="E1" s="3" t="s">
        <v>0</v>
      </c>
      <c r="F1" s="4"/>
      <c r="G1" s="4"/>
      <c r="H1" s="5"/>
      <c r="I1" s="5"/>
      <c r="J1" s="5"/>
      <c r="K1" s="5"/>
      <c r="L1" s="5"/>
      <c r="M1" s="5"/>
      <c r="N1" s="211" t="s">
        <v>1</v>
      </c>
      <c r="O1" s="212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7" customFormat="1" x14ac:dyDescent="0.3">
      <c r="A2" s="8"/>
      <c r="B2" s="9"/>
      <c r="C2" s="9"/>
      <c r="D2" s="10"/>
      <c r="E2" s="10" t="s">
        <v>2</v>
      </c>
      <c r="F2" s="9"/>
      <c r="G2" s="9"/>
      <c r="H2" s="11"/>
      <c r="I2" s="11"/>
      <c r="J2" s="11"/>
      <c r="K2" s="11"/>
      <c r="L2" s="11"/>
      <c r="M2" s="11"/>
      <c r="N2" s="11"/>
      <c r="O2" s="12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7" customFormat="1" x14ac:dyDescent="0.3">
      <c r="A3" s="8"/>
      <c r="B3" s="13"/>
      <c r="C3" s="13"/>
      <c r="D3" s="10"/>
      <c r="E3" s="10" t="s">
        <v>3</v>
      </c>
      <c r="F3" s="13"/>
      <c r="G3" s="13"/>
      <c r="H3" s="11"/>
      <c r="I3" s="11"/>
      <c r="J3" s="11"/>
      <c r="K3" s="11"/>
      <c r="L3" s="11"/>
      <c r="M3" s="11"/>
      <c r="N3" s="11"/>
      <c r="O3" s="12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7" customFormat="1" x14ac:dyDescent="0.3">
      <c r="A4" s="8"/>
      <c r="B4" s="14"/>
      <c r="C4" s="14"/>
      <c r="D4" s="10"/>
      <c r="E4" s="10" t="s">
        <v>4</v>
      </c>
      <c r="F4" s="14"/>
      <c r="G4" s="14"/>
      <c r="H4" s="15"/>
      <c r="I4" s="15"/>
      <c r="J4" s="15"/>
      <c r="K4" s="11"/>
      <c r="L4" s="11"/>
      <c r="M4" s="11"/>
      <c r="N4" s="11"/>
      <c r="O4" s="12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s="7" customFormat="1" x14ac:dyDescent="0.3">
      <c r="A5" s="8"/>
      <c r="B5" s="14"/>
      <c r="C5" s="14"/>
      <c r="D5" s="10"/>
      <c r="E5" s="10" t="s">
        <v>5</v>
      </c>
      <c r="F5" s="14"/>
      <c r="G5" s="14"/>
      <c r="H5" s="15"/>
      <c r="I5" s="15"/>
      <c r="J5" s="15"/>
      <c r="K5" s="11"/>
      <c r="L5" s="11"/>
      <c r="M5" s="11"/>
      <c r="N5" s="11"/>
      <c r="O5" s="12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x14ac:dyDescent="0.3">
      <c r="A6" s="16" t="s">
        <v>6</v>
      </c>
      <c r="B6" s="17"/>
      <c r="C6" s="17"/>
      <c r="D6" s="17"/>
      <c r="E6" s="17"/>
      <c r="F6" s="17"/>
      <c r="G6" s="17"/>
      <c r="H6" s="18"/>
      <c r="I6" s="18"/>
      <c r="J6" s="18"/>
      <c r="K6" s="18"/>
      <c r="L6" s="18"/>
      <c r="M6" s="18"/>
      <c r="N6" s="18"/>
      <c r="O6" s="19"/>
    </row>
    <row r="7" spans="1:25" x14ac:dyDescent="0.3">
      <c r="A7" s="22" t="s">
        <v>7</v>
      </c>
      <c r="B7" s="23"/>
      <c r="C7" s="23"/>
      <c r="D7" s="23"/>
      <c r="E7" s="23"/>
      <c r="F7" s="23"/>
      <c r="G7" s="23"/>
      <c r="H7" s="24"/>
      <c r="I7" s="24"/>
      <c r="J7" s="24"/>
      <c r="K7" s="24"/>
      <c r="L7" s="24"/>
      <c r="M7" s="24"/>
      <c r="N7" s="24"/>
      <c r="O7" s="25"/>
    </row>
    <row r="8" spans="1:25" x14ac:dyDescent="0.3">
      <c r="A8" s="26" t="s">
        <v>8</v>
      </c>
      <c r="B8" s="27"/>
      <c r="C8" s="27"/>
      <c r="D8" s="28"/>
      <c r="E8" s="27"/>
      <c r="F8" s="27"/>
      <c r="G8" s="29"/>
      <c r="H8" s="29"/>
      <c r="I8" s="29"/>
      <c r="J8" s="29"/>
      <c r="K8" s="29"/>
      <c r="L8" s="29"/>
      <c r="M8" s="29"/>
      <c r="N8" s="30"/>
      <c r="O8" s="31"/>
    </row>
    <row r="9" spans="1:25" x14ac:dyDescent="0.3">
      <c r="A9" s="32" t="s">
        <v>9</v>
      </c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3"/>
      <c r="O9" s="35"/>
    </row>
    <row r="10" spans="1:25" x14ac:dyDescent="0.3">
      <c r="A10" s="36" t="s">
        <v>10</v>
      </c>
      <c r="B10" s="37"/>
      <c r="C10" s="37"/>
      <c r="D10" s="37"/>
      <c r="E10" s="37"/>
      <c r="F10" s="38"/>
      <c r="G10" s="39">
        <v>486158887.43112302</v>
      </c>
      <c r="H10" s="40"/>
      <c r="I10" s="40"/>
      <c r="J10" s="40"/>
      <c r="K10" s="40"/>
      <c r="L10" s="40"/>
      <c r="M10" s="40"/>
      <c r="N10" s="40"/>
      <c r="O10" s="41"/>
    </row>
    <row r="11" spans="1:25" x14ac:dyDescent="0.3">
      <c r="A11" s="42" t="s">
        <v>11</v>
      </c>
      <c r="B11" s="37"/>
      <c r="C11" s="37"/>
      <c r="D11" s="37"/>
      <c r="E11" s="37"/>
      <c r="F11" s="38"/>
      <c r="G11" s="39">
        <v>240717235.08737701</v>
      </c>
      <c r="H11" s="40"/>
      <c r="I11" s="40"/>
      <c r="J11" s="40"/>
      <c r="K11" s="40"/>
      <c r="L11" s="40"/>
      <c r="M11" s="40"/>
      <c r="N11" s="40"/>
      <c r="O11" s="41"/>
    </row>
    <row r="12" spans="1:25" x14ac:dyDescent="0.3">
      <c r="A12" s="42" t="s">
        <v>12</v>
      </c>
      <c r="B12" s="37"/>
      <c r="C12" s="37"/>
      <c r="D12" s="37"/>
      <c r="E12" s="37"/>
      <c r="F12" s="38"/>
      <c r="G12" s="39">
        <v>0</v>
      </c>
      <c r="H12" s="40"/>
      <c r="I12" s="40"/>
      <c r="J12" s="40"/>
      <c r="K12" s="40"/>
      <c r="L12" s="40"/>
      <c r="M12" s="40"/>
      <c r="N12" s="40"/>
      <c r="O12" s="41"/>
    </row>
    <row r="13" spans="1:25" x14ac:dyDescent="0.3">
      <c r="A13" s="42" t="s">
        <v>13</v>
      </c>
      <c r="B13" s="37"/>
      <c r="C13" s="37"/>
      <c r="D13" s="37"/>
      <c r="E13" s="37"/>
      <c r="F13" s="38"/>
      <c r="G13" s="39">
        <v>0</v>
      </c>
      <c r="H13" s="40"/>
      <c r="I13" s="40"/>
      <c r="J13" s="40"/>
      <c r="K13" s="40"/>
      <c r="L13" s="40"/>
      <c r="M13" s="40"/>
      <c r="N13" s="40"/>
      <c r="O13" s="41"/>
    </row>
    <row r="14" spans="1:25" x14ac:dyDescent="0.3">
      <c r="A14" s="43" t="s">
        <v>14</v>
      </c>
      <c r="B14" s="37"/>
      <c r="C14" s="37"/>
      <c r="D14" s="37"/>
      <c r="E14" s="37"/>
      <c r="F14" s="38"/>
      <c r="G14" s="44">
        <v>0</v>
      </c>
      <c r="H14" s="40"/>
      <c r="I14" s="40"/>
      <c r="J14" s="40"/>
      <c r="K14" s="40"/>
      <c r="L14" s="40"/>
      <c r="M14" s="40"/>
      <c r="N14" s="40"/>
      <c r="O14" s="41"/>
    </row>
    <row r="15" spans="1:25" ht="21" thickBot="1" x14ac:dyDescent="0.35">
      <c r="A15" s="45" t="s">
        <v>15</v>
      </c>
      <c r="B15" s="46"/>
      <c r="C15" s="46"/>
      <c r="D15" s="46"/>
      <c r="E15" s="46"/>
      <c r="F15" s="47"/>
      <c r="G15" s="48">
        <f>SUM(G10:G14)</f>
        <v>726876122.51850009</v>
      </c>
      <c r="H15" s="49"/>
      <c r="I15" s="49"/>
      <c r="J15" s="49"/>
      <c r="K15" s="49"/>
      <c r="L15" s="49"/>
      <c r="M15" s="49"/>
      <c r="N15" s="49">
        <f>G15-N19</f>
        <v>4.833221435546875E-3</v>
      </c>
      <c r="O15" s="50"/>
    </row>
    <row r="16" spans="1:25" ht="21" thickTop="1" x14ac:dyDescent="0.3">
      <c r="A16" s="51" t="s">
        <v>16</v>
      </c>
      <c r="B16" s="52"/>
      <c r="C16" s="52"/>
      <c r="D16" s="52"/>
      <c r="E16" s="52"/>
      <c r="F16" s="52"/>
      <c r="G16" s="53">
        <v>0.19338381574131275</v>
      </c>
      <c r="H16" s="53">
        <v>0.33755737027463462</v>
      </c>
      <c r="I16" s="53">
        <v>0.13286611463966377</v>
      </c>
      <c r="J16" s="53">
        <v>3.2404650925491288E-2</v>
      </c>
      <c r="K16" s="53">
        <v>3.7082441565687532E-2</v>
      </c>
      <c r="L16" s="53">
        <v>0</v>
      </c>
      <c r="M16" s="53">
        <v>0.26670560681546907</v>
      </c>
      <c r="N16" s="52"/>
      <c r="O16" s="54"/>
    </row>
    <row r="17" spans="1:25" x14ac:dyDescent="0.3">
      <c r="A17" s="213" t="s">
        <v>17</v>
      </c>
      <c r="B17" s="213" t="s">
        <v>18</v>
      </c>
      <c r="C17" s="213" t="s">
        <v>19</v>
      </c>
      <c r="D17" s="213" t="s">
        <v>20</v>
      </c>
      <c r="E17" s="213" t="s">
        <v>21</v>
      </c>
      <c r="F17" s="214" t="s">
        <v>22</v>
      </c>
      <c r="G17" s="208" t="s">
        <v>23</v>
      </c>
      <c r="H17" s="208" t="s">
        <v>24</v>
      </c>
      <c r="I17" s="216" t="s">
        <v>25</v>
      </c>
      <c r="J17" s="207" t="s">
        <v>26</v>
      </c>
      <c r="K17" s="207"/>
      <c r="L17" s="208" t="s">
        <v>27</v>
      </c>
      <c r="M17" s="208"/>
      <c r="N17" s="209" t="s">
        <v>28</v>
      </c>
      <c r="O17" s="209" t="s">
        <v>29</v>
      </c>
    </row>
    <row r="18" spans="1:25" ht="66.75" customHeight="1" x14ac:dyDescent="0.3">
      <c r="A18" s="213"/>
      <c r="B18" s="213"/>
      <c r="C18" s="213"/>
      <c r="D18" s="213"/>
      <c r="E18" s="213"/>
      <c r="F18" s="215"/>
      <c r="G18" s="208"/>
      <c r="H18" s="208"/>
      <c r="I18" s="216"/>
      <c r="J18" s="55" t="s">
        <v>30</v>
      </c>
      <c r="K18" s="55" t="s">
        <v>31</v>
      </c>
      <c r="L18" s="55" t="s">
        <v>32</v>
      </c>
      <c r="M18" s="55" t="s">
        <v>33</v>
      </c>
      <c r="N18" s="210"/>
      <c r="O18" s="210"/>
      <c r="P18" s="20" t="s">
        <v>34</v>
      </c>
    </row>
    <row r="19" spans="1:25" x14ac:dyDescent="0.3">
      <c r="A19" s="56">
        <v>2</v>
      </c>
      <c r="B19" s="57"/>
      <c r="C19" s="57"/>
      <c r="D19" s="57"/>
      <c r="E19" s="57"/>
      <c r="F19" s="56" t="s">
        <v>35</v>
      </c>
      <c r="G19" s="58">
        <f t="shared" ref="G19:M19" si="0">+G20+G88+G219+G338+G396+G403+G486</f>
        <v>99661883.77346614</v>
      </c>
      <c r="H19" s="58">
        <f t="shared" si="0"/>
        <v>175091446.67471203</v>
      </c>
      <c r="I19" s="58">
        <f t="shared" si="0"/>
        <v>191583199.27945578</v>
      </c>
      <c r="J19" s="58">
        <f t="shared" si="0"/>
        <v>46434643.977505177</v>
      </c>
      <c r="K19" s="58">
        <f t="shared" si="0"/>
        <v>23934465.414304949</v>
      </c>
      <c r="L19" s="58">
        <f t="shared" si="0"/>
        <v>334468.44</v>
      </c>
      <c r="M19" s="58">
        <f t="shared" si="0"/>
        <v>189836014.95422298</v>
      </c>
      <c r="N19" s="58">
        <f>+N20+N88+N219+N338+N396+N403+N486</f>
        <v>726876122.51366687</v>
      </c>
      <c r="O19" s="59">
        <f>+O20+O88+O219+O338+O396+O403+O486</f>
        <v>100.00000000000001</v>
      </c>
      <c r="P19" s="20">
        <v>726876122.51943696</v>
      </c>
      <c r="Q19" s="20">
        <f>N19-P19</f>
        <v>-5.7700872421264648E-3</v>
      </c>
    </row>
    <row r="20" spans="1:25" x14ac:dyDescent="0.3">
      <c r="A20" s="60">
        <v>2</v>
      </c>
      <c r="B20" s="61">
        <v>1</v>
      </c>
      <c r="C20" s="62"/>
      <c r="D20" s="62"/>
      <c r="E20" s="62"/>
      <c r="F20" s="63" t="s">
        <v>36</v>
      </c>
      <c r="G20" s="64">
        <f t="shared" ref="G20:M20" si="1">+G21+G48+G64+G71+G79</f>
        <v>96558052.521230191</v>
      </c>
      <c r="H20" s="64">
        <f t="shared" si="1"/>
        <v>172677051.69965822</v>
      </c>
      <c r="I20" s="64">
        <f t="shared" si="1"/>
        <v>66098624.956346959</v>
      </c>
      <c r="J20" s="64">
        <f t="shared" si="1"/>
        <v>15250621.042941604</v>
      </c>
      <c r="K20" s="64">
        <f t="shared" si="1"/>
        <v>20321305.599842139</v>
      </c>
      <c r="L20" s="64">
        <f t="shared" si="1"/>
        <v>319468.44</v>
      </c>
      <c r="M20" s="64">
        <f t="shared" si="1"/>
        <v>136785414.47663444</v>
      </c>
      <c r="N20" s="64">
        <f>+N21+N48+N64+N71+N79</f>
        <v>508010538.73665339</v>
      </c>
      <c r="O20" s="65">
        <f>+O21+O48+O64+O71+O79</f>
        <v>69.889562059056601</v>
      </c>
      <c r="P20" s="20">
        <v>508010538.74665338</v>
      </c>
      <c r="Q20" s="20">
        <f t="shared" ref="Q20:Q83" si="2">N20-P20</f>
        <v>-9.9999904632568359E-3</v>
      </c>
    </row>
    <row r="21" spans="1:25" x14ac:dyDescent="0.3">
      <c r="A21" s="66">
        <v>2</v>
      </c>
      <c r="B21" s="67">
        <v>1</v>
      </c>
      <c r="C21" s="67">
        <v>1</v>
      </c>
      <c r="D21" s="67"/>
      <c r="E21" s="67"/>
      <c r="F21" s="68" t="s">
        <v>37</v>
      </c>
      <c r="G21" s="69">
        <f t="shared" ref="G21:M21" si="3">+G22+G29+G37+G39+G41+G46</f>
        <v>82580238.875083342</v>
      </c>
      <c r="H21" s="69">
        <f t="shared" si="3"/>
        <v>147664122.00655335</v>
      </c>
      <c r="I21" s="69">
        <f t="shared" si="3"/>
        <v>56534857.71898333</v>
      </c>
      <c r="J21" s="69">
        <f t="shared" si="3"/>
        <v>13043597.833549999</v>
      </c>
      <c r="K21" s="69">
        <f t="shared" si="3"/>
        <v>17378607.990653332</v>
      </c>
      <c r="L21" s="69">
        <f t="shared" si="3"/>
        <v>18272.330000000002</v>
      </c>
      <c r="M21" s="69">
        <f t="shared" si="3"/>
        <v>117223401.71211</v>
      </c>
      <c r="N21" s="69">
        <f>+N22+N29+N37+N39+N41+N46</f>
        <v>434443098.46693325</v>
      </c>
      <c r="O21" s="70">
        <f>+O22+O29+O37+O39+O41+O46</f>
        <v>59.768519698315565</v>
      </c>
      <c r="P21" s="20">
        <v>434443098.47693324</v>
      </c>
      <c r="Q21" s="20">
        <f t="shared" si="2"/>
        <v>-9.9999904632568359E-3</v>
      </c>
    </row>
    <row r="22" spans="1:25" x14ac:dyDescent="0.3">
      <c r="A22" s="71">
        <v>2</v>
      </c>
      <c r="B22" s="72">
        <v>1</v>
      </c>
      <c r="C22" s="72">
        <v>1</v>
      </c>
      <c r="D22" s="72">
        <v>1</v>
      </c>
      <c r="E22" s="72"/>
      <c r="F22" s="73" t="s">
        <v>38</v>
      </c>
      <c r="G22" s="74">
        <f t="shared" ref="G22:M22" si="4">SUM(G23:G28)</f>
        <v>74536777.9736</v>
      </c>
      <c r="H22" s="74">
        <f t="shared" si="4"/>
        <v>133381602.68959999</v>
      </c>
      <c r="I22" s="74">
        <f t="shared" si="4"/>
        <v>50998848.087199993</v>
      </c>
      <c r="J22" s="74">
        <f t="shared" si="4"/>
        <v>11768964.943199998</v>
      </c>
      <c r="K22" s="74">
        <f t="shared" si="4"/>
        <v>15691953.257599998</v>
      </c>
      <c r="L22" s="74">
        <f t="shared" si="4"/>
        <v>0</v>
      </c>
      <c r="M22" s="74">
        <f t="shared" si="4"/>
        <v>105920684.48879999</v>
      </c>
      <c r="N22" s="74">
        <f>SUM(N23:N28)</f>
        <v>392298831.43999994</v>
      </c>
      <c r="O22" s="75">
        <f>SUM(O23:O28)</f>
        <v>53.970521150613791</v>
      </c>
      <c r="P22" s="20" t="s">
        <v>39</v>
      </c>
      <c r="Q22" s="20" t="e">
        <f t="shared" si="2"/>
        <v>#VALUE!</v>
      </c>
    </row>
    <row r="23" spans="1:25" s="83" customFormat="1" x14ac:dyDescent="0.3">
      <c r="A23" s="76">
        <v>2</v>
      </c>
      <c r="B23" s="77">
        <v>1</v>
      </c>
      <c r="C23" s="77">
        <v>1</v>
      </c>
      <c r="D23" s="77">
        <v>1</v>
      </c>
      <c r="E23" s="77" t="s">
        <v>40</v>
      </c>
      <c r="F23" s="76" t="s">
        <v>41</v>
      </c>
      <c r="G23" s="78">
        <v>8607630</v>
      </c>
      <c r="H23" s="78">
        <v>0</v>
      </c>
      <c r="I23" s="78">
        <v>0</v>
      </c>
      <c r="J23" s="79">
        <v>11768964.943199998</v>
      </c>
      <c r="K23" s="79">
        <v>15691953.257599998</v>
      </c>
      <c r="L23" s="79">
        <v>0</v>
      </c>
      <c r="M23" s="79">
        <v>105920684.48879999</v>
      </c>
      <c r="N23" s="80">
        <f t="shared" ref="N23:N28" si="5">SUBTOTAL(9,G23:M23)</f>
        <v>141989232.68959999</v>
      </c>
      <c r="O23" s="81">
        <f t="shared" ref="O23:O28" si="6">(N23/$N$19)*100</f>
        <v>19.534172095043647</v>
      </c>
      <c r="P23" s="82">
        <v>141989232.68959999</v>
      </c>
      <c r="Q23" s="82">
        <f t="shared" si="2"/>
        <v>0</v>
      </c>
      <c r="R23" s="82"/>
      <c r="S23" s="82"/>
      <c r="T23" s="82"/>
      <c r="U23" s="82"/>
      <c r="V23" s="82"/>
      <c r="W23" s="82"/>
      <c r="X23" s="82"/>
      <c r="Y23" s="82"/>
    </row>
    <row r="24" spans="1:25" s="83" customFormat="1" x14ac:dyDescent="0.3">
      <c r="A24" s="76">
        <v>2</v>
      </c>
      <c r="B24" s="77">
        <v>1</v>
      </c>
      <c r="C24" s="77">
        <v>1</v>
      </c>
      <c r="D24" s="77">
        <v>1</v>
      </c>
      <c r="E24" s="77" t="s">
        <v>42</v>
      </c>
      <c r="F24" s="84" t="s">
        <v>43</v>
      </c>
      <c r="G24" s="79">
        <v>65929147.9736</v>
      </c>
      <c r="H24" s="79">
        <v>133381602.68959999</v>
      </c>
      <c r="I24" s="79">
        <v>50998848.087199993</v>
      </c>
      <c r="J24" s="79">
        <v>0</v>
      </c>
      <c r="K24" s="79">
        <v>0</v>
      </c>
      <c r="L24" s="79">
        <f>0*P24</f>
        <v>0</v>
      </c>
      <c r="M24" s="79">
        <v>0</v>
      </c>
      <c r="N24" s="80">
        <f>SUBTOTAL(9,G24:M24)</f>
        <v>250309598.75039998</v>
      </c>
      <c r="O24" s="81">
        <f t="shared" si="6"/>
        <v>34.43634905557014</v>
      </c>
      <c r="P24" s="82">
        <v>250309598.75039998</v>
      </c>
      <c r="Q24" s="82">
        <f t="shared" si="2"/>
        <v>0</v>
      </c>
      <c r="R24" s="82"/>
      <c r="S24" s="82"/>
      <c r="T24" s="82"/>
      <c r="U24" s="82"/>
      <c r="V24" s="82"/>
      <c r="W24" s="82"/>
      <c r="X24" s="82"/>
      <c r="Y24" s="82"/>
    </row>
    <row r="25" spans="1:25" x14ac:dyDescent="0.3">
      <c r="A25" s="85">
        <v>2</v>
      </c>
      <c r="B25" s="86">
        <v>1</v>
      </c>
      <c r="C25" s="86">
        <v>1</v>
      </c>
      <c r="D25" s="86">
        <v>1</v>
      </c>
      <c r="E25" s="86" t="s">
        <v>44</v>
      </c>
      <c r="F25" s="87" t="s">
        <v>45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9">
        <f t="shared" si="5"/>
        <v>0</v>
      </c>
      <c r="O25" s="90">
        <f t="shared" si="6"/>
        <v>0</v>
      </c>
      <c r="P25" s="20">
        <v>0</v>
      </c>
      <c r="Q25" s="20">
        <f t="shared" si="2"/>
        <v>0</v>
      </c>
    </row>
    <row r="26" spans="1:25" x14ac:dyDescent="0.3">
      <c r="A26" s="85">
        <v>2</v>
      </c>
      <c r="B26" s="86">
        <v>1</v>
      </c>
      <c r="C26" s="86">
        <v>1</v>
      </c>
      <c r="D26" s="86">
        <v>1</v>
      </c>
      <c r="E26" s="86" t="s">
        <v>46</v>
      </c>
      <c r="F26" s="87" t="s">
        <v>47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9">
        <f t="shared" si="5"/>
        <v>0</v>
      </c>
      <c r="O26" s="90">
        <f t="shared" si="6"/>
        <v>0</v>
      </c>
      <c r="P26" s="20">
        <v>0</v>
      </c>
      <c r="Q26" s="20">
        <f t="shared" si="2"/>
        <v>0</v>
      </c>
    </row>
    <row r="27" spans="1:25" x14ac:dyDescent="0.3">
      <c r="A27" s="85">
        <v>2</v>
      </c>
      <c r="B27" s="86">
        <v>1</v>
      </c>
      <c r="C27" s="86">
        <v>1</v>
      </c>
      <c r="D27" s="86">
        <v>1</v>
      </c>
      <c r="E27" s="86" t="s">
        <v>48</v>
      </c>
      <c r="F27" s="87" t="s">
        <v>49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89">
        <f t="shared" si="5"/>
        <v>0</v>
      </c>
      <c r="O27" s="90">
        <f t="shared" si="6"/>
        <v>0</v>
      </c>
      <c r="P27" s="20">
        <v>0</v>
      </c>
      <c r="Q27" s="20">
        <f t="shared" si="2"/>
        <v>0</v>
      </c>
    </row>
    <row r="28" spans="1:25" x14ac:dyDescent="0.3">
      <c r="A28" s="85">
        <v>2</v>
      </c>
      <c r="B28" s="86">
        <v>1</v>
      </c>
      <c r="C28" s="86">
        <v>1</v>
      </c>
      <c r="D28" s="86">
        <v>1</v>
      </c>
      <c r="E28" s="86" t="s">
        <v>50</v>
      </c>
      <c r="F28" s="87" t="s">
        <v>51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89">
        <f t="shared" si="5"/>
        <v>0</v>
      </c>
      <c r="O28" s="90">
        <f t="shared" si="6"/>
        <v>0</v>
      </c>
      <c r="P28" s="20">
        <v>0</v>
      </c>
      <c r="Q28" s="20">
        <f t="shared" si="2"/>
        <v>0</v>
      </c>
    </row>
    <row r="29" spans="1:25" x14ac:dyDescent="0.3">
      <c r="A29" s="71">
        <v>2</v>
      </c>
      <c r="B29" s="72">
        <v>1</v>
      </c>
      <c r="C29" s="72">
        <v>1</v>
      </c>
      <c r="D29" s="72">
        <v>2</v>
      </c>
      <c r="E29" s="72"/>
      <c r="F29" s="73" t="s">
        <v>52</v>
      </c>
      <c r="G29" s="74">
        <f t="shared" ref="G29:M29" si="7">SUM(G30:G36)</f>
        <v>2068916.3488</v>
      </c>
      <c r="H29" s="74">
        <f t="shared" si="7"/>
        <v>3702271.3668</v>
      </c>
      <c r="I29" s="74">
        <f t="shared" si="7"/>
        <v>1415574.3476</v>
      </c>
      <c r="J29" s="74">
        <f t="shared" si="7"/>
        <v>326671.00559999997</v>
      </c>
      <c r="K29" s="74">
        <f t="shared" si="7"/>
        <v>435561.33079999994</v>
      </c>
      <c r="L29" s="74">
        <f t="shared" si="7"/>
        <v>12141.36</v>
      </c>
      <c r="M29" s="74">
        <f t="shared" si="7"/>
        <v>2842907.8103999998</v>
      </c>
      <c r="N29" s="74">
        <f>SUM(N30:N36)</f>
        <v>10804043.57</v>
      </c>
      <c r="O29" s="75">
        <f>SUM(O30:O36)</f>
        <v>1.4863665534421044</v>
      </c>
      <c r="P29" s="20">
        <v>10804043.58</v>
      </c>
      <c r="Q29" s="20">
        <f t="shared" si="2"/>
        <v>-9.9999997764825821E-3</v>
      </c>
    </row>
    <row r="30" spans="1:25" s="83" customFormat="1" x14ac:dyDescent="0.3">
      <c r="A30" s="76">
        <v>2</v>
      </c>
      <c r="B30" s="77">
        <v>1</v>
      </c>
      <c r="C30" s="77">
        <v>1</v>
      </c>
      <c r="D30" s="77">
        <v>2</v>
      </c>
      <c r="E30" s="77" t="s">
        <v>40</v>
      </c>
      <c r="F30" s="84" t="s">
        <v>53</v>
      </c>
      <c r="G30" s="79">
        <f>0.19*P30</f>
        <v>1992021.0888</v>
      </c>
      <c r="H30" s="79">
        <f>0.34*P30</f>
        <v>3564669.3168000001</v>
      </c>
      <c r="I30" s="79">
        <f>0.13*P30</f>
        <v>1362961.7975999999</v>
      </c>
      <c r="J30" s="79">
        <f>0.03*P30</f>
        <v>314529.64559999999</v>
      </c>
      <c r="K30" s="79">
        <f>0.04*P30</f>
        <v>419372.86079999997</v>
      </c>
      <c r="L30" s="79">
        <f>0*P30</f>
        <v>0</v>
      </c>
      <c r="M30" s="79">
        <f>0.27*P30</f>
        <v>2830766.8103999998</v>
      </c>
      <c r="N30" s="80">
        <f>SUBTOTAL(9,G30:M30)</f>
        <v>10484321.52</v>
      </c>
      <c r="O30" s="81">
        <f t="shared" ref="O30:O36" si="8">(N30/$N$19)*100</f>
        <v>1.442380784739957</v>
      </c>
      <c r="P30" s="82">
        <v>10484321.52</v>
      </c>
      <c r="Q30" s="82">
        <f t="shared" si="2"/>
        <v>0</v>
      </c>
      <c r="R30" s="82"/>
      <c r="S30" s="82"/>
      <c r="T30" s="82"/>
      <c r="U30" s="82"/>
      <c r="V30" s="82"/>
      <c r="W30" s="82"/>
      <c r="X30" s="82"/>
      <c r="Y30" s="82"/>
    </row>
    <row r="31" spans="1:25" x14ac:dyDescent="0.3">
      <c r="A31" s="85">
        <v>2</v>
      </c>
      <c r="B31" s="86">
        <v>1</v>
      </c>
      <c r="C31" s="86">
        <v>1</v>
      </c>
      <c r="D31" s="86">
        <v>2</v>
      </c>
      <c r="E31" s="86" t="s">
        <v>42</v>
      </c>
      <c r="F31" s="87" t="s">
        <v>54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f t="shared" ref="N31:N36" si="9">SUBTOTAL(9,G31:M31)</f>
        <v>0</v>
      </c>
      <c r="O31" s="90">
        <f t="shared" si="8"/>
        <v>0</v>
      </c>
      <c r="P31" s="20">
        <v>0</v>
      </c>
      <c r="Q31" s="20">
        <f t="shared" si="2"/>
        <v>0</v>
      </c>
    </row>
    <row r="32" spans="1:25" x14ac:dyDescent="0.3">
      <c r="A32" s="85">
        <v>2</v>
      </c>
      <c r="B32" s="86">
        <v>1</v>
      </c>
      <c r="C32" s="86">
        <v>1</v>
      </c>
      <c r="D32" s="86">
        <v>2</v>
      </c>
      <c r="E32" s="86" t="s">
        <v>44</v>
      </c>
      <c r="F32" s="87" t="s">
        <v>55</v>
      </c>
      <c r="G32" s="92">
        <v>76895.259999999995</v>
      </c>
      <c r="H32" s="92">
        <v>137602.04999999999</v>
      </c>
      <c r="I32" s="92">
        <v>52612.55</v>
      </c>
      <c r="J32" s="92">
        <v>12141.36</v>
      </c>
      <c r="K32" s="92">
        <v>16188.47</v>
      </c>
      <c r="L32" s="92">
        <v>12141.36</v>
      </c>
      <c r="M32" s="92">
        <v>12141</v>
      </c>
      <c r="N32" s="89">
        <f>SUBTOTAL(9,G32:M32)</f>
        <v>319722.04999999993</v>
      </c>
      <c r="O32" s="90">
        <f t="shared" si="8"/>
        <v>4.3985768702147515E-2</v>
      </c>
      <c r="P32" s="20">
        <v>319722.05999999994</v>
      </c>
      <c r="Q32" s="20">
        <f t="shared" si="2"/>
        <v>-1.0000000009313226E-2</v>
      </c>
    </row>
    <row r="33" spans="1:17" s="21" customFormat="1" x14ac:dyDescent="0.3">
      <c r="A33" s="85">
        <v>2</v>
      </c>
      <c r="B33" s="86">
        <v>1</v>
      </c>
      <c r="C33" s="86">
        <v>1</v>
      </c>
      <c r="D33" s="86">
        <v>2</v>
      </c>
      <c r="E33" s="86" t="s">
        <v>46</v>
      </c>
      <c r="F33" s="87" t="s">
        <v>56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89">
        <f t="shared" si="9"/>
        <v>0</v>
      </c>
      <c r="O33" s="90">
        <f t="shared" si="8"/>
        <v>0</v>
      </c>
      <c r="P33" s="21">
        <v>0</v>
      </c>
      <c r="Q33" s="20">
        <f t="shared" si="2"/>
        <v>0</v>
      </c>
    </row>
    <row r="34" spans="1:17" s="21" customFormat="1" x14ac:dyDescent="0.3">
      <c r="A34" s="85">
        <v>2</v>
      </c>
      <c r="B34" s="86">
        <v>1</v>
      </c>
      <c r="C34" s="86">
        <v>1</v>
      </c>
      <c r="D34" s="86">
        <v>2</v>
      </c>
      <c r="E34" s="86" t="s">
        <v>48</v>
      </c>
      <c r="F34" s="87" t="s">
        <v>57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f t="shared" si="9"/>
        <v>0</v>
      </c>
      <c r="O34" s="90">
        <f t="shared" si="8"/>
        <v>0</v>
      </c>
      <c r="P34" s="21">
        <v>0</v>
      </c>
      <c r="Q34" s="20">
        <f t="shared" si="2"/>
        <v>0</v>
      </c>
    </row>
    <row r="35" spans="1:17" s="21" customFormat="1" x14ac:dyDescent="0.3">
      <c r="A35" s="85">
        <v>2</v>
      </c>
      <c r="B35" s="86">
        <v>1</v>
      </c>
      <c r="C35" s="86">
        <v>1</v>
      </c>
      <c r="D35" s="86">
        <v>2</v>
      </c>
      <c r="E35" s="86" t="s">
        <v>50</v>
      </c>
      <c r="F35" s="87" t="s">
        <v>58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f t="shared" si="9"/>
        <v>0</v>
      </c>
      <c r="O35" s="90">
        <f t="shared" si="8"/>
        <v>0</v>
      </c>
      <c r="P35" s="21">
        <v>0</v>
      </c>
      <c r="Q35" s="20">
        <f t="shared" si="2"/>
        <v>0</v>
      </c>
    </row>
    <row r="36" spans="1:17" s="21" customFormat="1" x14ac:dyDescent="0.3">
      <c r="A36" s="85">
        <v>2</v>
      </c>
      <c r="B36" s="86">
        <v>1</v>
      </c>
      <c r="C36" s="86">
        <v>1</v>
      </c>
      <c r="D36" s="86">
        <v>2</v>
      </c>
      <c r="E36" s="86" t="s">
        <v>59</v>
      </c>
      <c r="F36" s="87" t="s">
        <v>60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f t="shared" si="9"/>
        <v>0</v>
      </c>
      <c r="O36" s="90">
        <f t="shared" si="8"/>
        <v>0</v>
      </c>
      <c r="P36" s="21">
        <v>0</v>
      </c>
      <c r="Q36" s="20">
        <f t="shared" si="2"/>
        <v>0</v>
      </c>
    </row>
    <row r="37" spans="1:17" s="21" customFormat="1" x14ac:dyDescent="0.3">
      <c r="A37" s="71">
        <v>2</v>
      </c>
      <c r="B37" s="72">
        <v>1</v>
      </c>
      <c r="C37" s="72">
        <v>1</v>
      </c>
      <c r="D37" s="72">
        <v>3</v>
      </c>
      <c r="E37" s="72"/>
      <c r="F37" s="73" t="s">
        <v>61</v>
      </c>
      <c r="G37" s="74">
        <f t="shared" ref="G37:M37" si="10">G38</f>
        <v>0</v>
      </c>
      <c r="H37" s="74">
        <f t="shared" si="10"/>
        <v>0</v>
      </c>
      <c r="I37" s="74">
        <f t="shared" si="10"/>
        <v>0</v>
      </c>
      <c r="J37" s="74">
        <f t="shared" si="10"/>
        <v>0</v>
      </c>
      <c r="K37" s="74">
        <f t="shared" si="10"/>
        <v>0</v>
      </c>
      <c r="L37" s="74">
        <f t="shared" si="10"/>
        <v>0</v>
      </c>
      <c r="M37" s="74">
        <f t="shared" si="10"/>
        <v>0</v>
      </c>
      <c r="N37" s="74">
        <f>N38</f>
        <v>0</v>
      </c>
      <c r="O37" s="75">
        <f>O38</f>
        <v>0</v>
      </c>
      <c r="P37" s="21">
        <v>0</v>
      </c>
      <c r="Q37" s="20">
        <f t="shared" si="2"/>
        <v>0</v>
      </c>
    </row>
    <row r="38" spans="1:17" s="21" customFormat="1" x14ac:dyDescent="0.3">
      <c r="A38" s="85">
        <v>2</v>
      </c>
      <c r="B38" s="86">
        <v>1</v>
      </c>
      <c r="C38" s="86">
        <v>1</v>
      </c>
      <c r="D38" s="86">
        <v>3</v>
      </c>
      <c r="E38" s="86" t="s">
        <v>40</v>
      </c>
      <c r="F38" s="87" t="s">
        <v>61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f>SUBTOTAL(9,G38:M38)</f>
        <v>0</v>
      </c>
      <c r="O38" s="90">
        <f>(N38/$N$19)*100</f>
        <v>0</v>
      </c>
      <c r="P38" s="21">
        <v>0</v>
      </c>
      <c r="Q38" s="20">
        <f t="shared" si="2"/>
        <v>0</v>
      </c>
    </row>
    <row r="39" spans="1:17" s="21" customFormat="1" x14ac:dyDescent="0.3">
      <c r="A39" s="71">
        <v>2</v>
      </c>
      <c r="B39" s="72">
        <v>1</v>
      </c>
      <c r="C39" s="72">
        <v>1</v>
      </c>
      <c r="D39" s="72">
        <v>4</v>
      </c>
      <c r="E39" s="72"/>
      <c r="F39" s="73" t="s">
        <v>62</v>
      </c>
      <c r="G39" s="74">
        <f t="shared" ref="G39:M39" si="11">G40</f>
        <v>5899599.913083341</v>
      </c>
      <c r="H39" s="74">
        <f t="shared" si="11"/>
        <v>10557178.791833349</v>
      </c>
      <c r="I39" s="74">
        <f t="shared" si="11"/>
        <v>4036568.3615833391</v>
      </c>
      <c r="J39" s="74">
        <f t="shared" si="11"/>
        <v>931515.77575000119</v>
      </c>
      <c r="K39" s="74">
        <f>K40</f>
        <v>1242021.034333335</v>
      </c>
      <c r="L39" s="74">
        <f t="shared" si="11"/>
        <v>0</v>
      </c>
      <c r="M39" s="74">
        <f t="shared" si="11"/>
        <v>8383641.9817500114</v>
      </c>
      <c r="N39" s="74">
        <f>N40</f>
        <v>31050525.858333375</v>
      </c>
      <c r="O39" s="75">
        <f>O40</f>
        <v>4.2717768401794709</v>
      </c>
      <c r="P39" s="21">
        <v>31050525.858333375</v>
      </c>
      <c r="Q39" s="20">
        <f t="shared" si="2"/>
        <v>0</v>
      </c>
    </row>
    <row r="40" spans="1:17" s="83" customFormat="1" x14ac:dyDescent="0.3">
      <c r="A40" s="76">
        <v>2</v>
      </c>
      <c r="B40" s="77">
        <v>1</v>
      </c>
      <c r="C40" s="77">
        <v>1</v>
      </c>
      <c r="D40" s="77">
        <v>4</v>
      </c>
      <c r="E40" s="77" t="s">
        <v>40</v>
      </c>
      <c r="F40" s="84" t="s">
        <v>62</v>
      </c>
      <c r="G40" s="79">
        <f>0.19*P40</f>
        <v>5899599.913083341</v>
      </c>
      <c r="H40" s="79">
        <f>0.34*P40</f>
        <v>10557178.791833349</v>
      </c>
      <c r="I40" s="79">
        <f>0.13*P40</f>
        <v>4036568.3615833391</v>
      </c>
      <c r="J40" s="79">
        <f>0.03*P40</f>
        <v>931515.77575000119</v>
      </c>
      <c r="K40" s="79">
        <f>0.04*P40</f>
        <v>1242021.034333335</v>
      </c>
      <c r="L40" s="79">
        <f>0*P40</f>
        <v>0</v>
      </c>
      <c r="M40" s="79">
        <f>0.27*P40</f>
        <v>8383641.9817500114</v>
      </c>
      <c r="N40" s="80">
        <f>SUBTOTAL(9,G40:M40)</f>
        <v>31050525.858333375</v>
      </c>
      <c r="O40" s="81">
        <f>(N40/$N$19)*100</f>
        <v>4.2717768401794709</v>
      </c>
      <c r="P40" s="83">
        <v>31050525.858333375</v>
      </c>
      <c r="Q40" s="82">
        <f t="shared" si="2"/>
        <v>0</v>
      </c>
    </row>
    <row r="41" spans="1:17" s="21" customFormat="1" x14ac:dyDescent="0.3">
      <c r="A41" s="71">
        <v>2</v>
      </c>
      <c r="B41" s="72">
        <v>1</v>
      </c>
      <c r="C41" s="72">
        <v>1</v>
      </c>
      <c r="D41" s="72">
        <v>5</v>
      </c>
      <c r="E41" s="72"/>
      <c r="F41" s="73" t="s">
        <v>63</v>
      </c>
      <c r="G41" s="74">
        <f t="shared" ref="G41:M41" si="12">SUM(G42:G45)</f>
        <v>74944.639600000039</v>
      </c>
      <c r="H41" s="74">
        <f t="shared" si="12"/>
        <v>23069.158319999999</v>
      </c>
      <c r="I41" s="74">
        <f t="shared" si="12"/>
        <v>83866.922600000034</v>
      </c>
      <c r="J41" s="74">
        <f t="shared" si="12"/>
        <v>16446.109</v>
      </c>
      <c r="K41" s="74">
        <f t="shared" si="12"/>
        <v>9072.3679200000006</v>
      </c>
      <c r="L41" s="74">
        <f t="shared" si="12"/>
        <v>6130.97</v>
      </c>
      <c r="M41" s="74">
        <f t="shared" si="12"/>
        <v>76167.431160000007</v>
      </c>
      <c r="N41" s="74">
        <f>SUM(N42:N45)</f>
        <v>289697.59860000008</v>
      </c>
      <c r="O41" s="75">
        <f>SUM(O42:O45)</f>
        <v>3.9855154080199288E-2</v>
      </c>
      <c r="P41" s="21">
        <v>289697.59860000008</v>
      </c>
      <c r="Q41" s="20">
        <f t="shared" si="2"/>
        <v>0</v>
      </c>
    </row>
    <row r="42" spans="1:17" s="21" customFormat="1" x14ac:dyDescent="0.3">
      <c r="A42" s="85">
        <v>2</v>
      </c>
      <c r="B42" s="86">
        <v>1</v>
      </c>
      <c r="C42" s="86">
        <v>1</v>
      </c>
      <c r="D42" s="86">
        <v>5</v>
      </c>
      <c r="E42" s="86" t="s">
        <v>40</v>
      </c>
      <c r="F42" s="93" t="s">
        <v>63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89">
        <f>SUBTOTAL(9,G42:M42)</f>
        <v>0</v>
      </c>
      <c r="O42" s="90">
        <f>(N42/$N$19)*100</f>
        <v>0</v>
      </c>
      <c r="P42" s="21">
        <v>0</v>
      </c>
      <c r="Q42" s="20">
        <f t="shared" si="2"/>
        <v>0</v>
      </c>
    </row>
    <row r="43" spans="1:17" s="21" customFormat="1" x14ac:dyDescent="0.3">
      <c r="A43" s="85">
        <v>2</v>
      </c>
      <c r="B43" s="86">
        <v>1</v>
      </c>
      <c r="C43" s="86">
        <v>1</v>
      </c>
      <c r="D43" s="86">
        <v>5</v>
      </c>
      <c r="E43" s="86" t="s">
        <v>42</v>
      </c>
      <c r="F43" s="87" t="s">
        <v>64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f>SUBTOTAL(9,G43:M43)</f>
        <v>0</v>
      </c>
      <c r="O43" s="90">
        <f>(N43/$N$19)*100</f>
        <v>0</v>
      </c>
      <c r="P43" s="21">
        <v>0</v>
      </c>
      <c r="Q43" s="20">
        <f t="shared" si="2"/>
        <v>0</v>
      </c>
    </row>
    <row r="44" spans="1:17" s="21" customFormat="1" x14ac:dyDescent="0.3">
      <c r="A44" s="85">
        <v>2</v>
      </c>
      <c r="B44" s="86">
        <v>1</v>
      </c>
      <c r="C44" s="86">
        <v>1</v>
      </c>
      <c r="D44" s="86">
        <v>5</v>
      </c>
      <c r="E44" s="86" t="s">
        <v>44</v>
      </c>
      <c r="F44" s="87" t="s">
        <v>65</v>
      </c>
      <c r="G44" s="89">
        <v>74944.639600000039</v>
      </c>
      <c r="H44" s="89">
        <v>23069.158319999999</v>
      </c>
      <c r="I44" s="89">
        <v>83866.922600000034</v>
      </c>
      <c r="J44" s="89">
        <v>16446.109</v>
      </c>
      <c r="K44" s="89">
        <v>9072.3679200000006</v>
      </c>
      <c r="L44" s="89">
        <v>6130.97</v>
      </c>
      <c r="M44" s="89">
        <v>76167.431160000007</v>
      </c>
      <c r="N44" s="89">
        <f>SUBTOTAL(9,G44:M44)</f>
        <v>289697.59860000008</v>
      </c>
      <c r="O44" s="90">
        <f>(N44/$N$19)*100</f>
        <v>3.9855154080199288E-2</v>
      </c>
      <c r="P44" s="20">
        <v>289697.59860000008</v>
      </c>
      <c r="Q44" s="20">
        <f t="shared" si="2"/>
        <v>0</v>
      </c>
    </row>
    <row r="45" spans="1:17" s="21" customFormat="1" x14ac:dyDescent="0.3">
      <c r="A45" s="85">
        <v>2</v>
      </c>
      <c r="B45" s="86">
        <v>1</v>
      </c>
      <c r="C45" s="86">
        <v>1</v>
      </c>
      <c r="D45" s="86">
        <v>5</v>
      </c>
      <c r="E45" s="86" t="s">
        <v>46</v>
      </c>
      <c r="F45" s="87" t="s">
        <v>66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f>SUBTOTAL(9,G45:M45)</f>
        <v>0</v>
      </c>
      <c r="O45" s="90">
        <f>(N45/$N$19)*100</f>
        <v>0</v>
      </c>
      <c r="P45" s="21">
        <v>0</v>
      </c>
      <c r="Q45" s="20">
        <f t="shared" si="2"/>
        <v>0</v>
      </c>
    </row>
    <row r="46" spans="1:17" s="21" customFormat="1" x14ac:dyDescent="0.3">
      <c r="A46" s="71">
        <v>2</v>
      </c>
      <c r="B46" s="72">
        <v>1</v>
      </c>
      <c r="C46" s="72">
        <v>1</v>
      </c>
      <c r="D46" s="72">
        <v>6</v>
      </c>
      <c r="E46" s="72"/>
      <c r="F46" s="73" t="s">
        <v>67</v>
      </c>
      <c r="G46" s="74">
        <f t="shared" ref="G46:M46" si="13">G47</f>
        <v>0</v>
      </c>
      <c r="H46" s="74">
        <f t="shared" si="13"/>
        <v>0</v>
      </c>
      <c r="I46" s="74">
        <f t="shared" si="13"/>
        <v>0</v>
      </c>
      <c r="J46" s="74">
        <f t="shared" si="13"/>
        <v>0</v>
      </c>
      <c r="K46" s="74">
        <f t="shared" si="13"/>
        <v>0</v>
      </c>
      <c r="L46" s="74">
        <f t="shared" si="13"/>
        <v>0</v>
      </c>
      <c r="M46" s="74">
        <f t="shared" si="13"/>
        <v>0</v>
      </c>
      <c r="N46" s="74">
        <f>N47</f>
        <v>0</v>
      </c>
      <c r="O46" s="75">
        <f>O47</f>
        <v>0</v>
      </c>
      <c r="P46" s="21">
        <v>0</v>
      </c>
      <c r="Q46" s="20">
        <f t="shared" si="2"/>
        <v>0</v>
      </c>
    </row>
    <row r="47" spans="1:17" s="21" customFormat="1" x14ac:dyDescent="0.3">
      <c r="A47" s="85">
        <v>2</v>
      </c>
      <c r="B47" s="86">
        <v>1</v>
      </c>
      <c r="C47" s="86">
        <v>1</v>
      </c>
      <c r="D47" s="86">
        <v>6</v>
      </c>
      <c r="E47" s="86" t="s">
        <v>40</v>
      </c>
      <c r="F47" s="87" t="s">
        <v>67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f>SUBTOTAL(9,G47:M47)</f>
        <v>0</v>
      </c>
      <c r="O47" s="90">
        <f>(N47/$N$19)*100</f>
        <v>0</v>
      </c>
      <c r="P47" s="21">
        <v>0</v>
      </c>
      <c r="Q47" s="20">
        <f t="shared" si="2"/>
        <v>0</v>
      </c>
    </row>
    <row r="48" spans="1:17" s="21" customFormat="1" x14ac:dyDescent="0.3">
      <c r="A48" s="66">
        <v>2</v>
      </c>
      <c r="B48" s="67">
        <v>1</v>
      </c>
      <c r="C48" s="67">
        <v>2</v>
      </c>
      <c r="D48" s="67"/>
      <c r="E48" s="67"/>
      <c r="F48" s="68" t="s">
        <v>68</v>
      </c>
      <c r="G48" s="69">
        <f t="shared" ref="G48:M48" si="14">+G49+G51+G62</f>
        <v>3082432.248875</v>
      </c>
      <c r="H48" s="69">
        <f t="shared" si="14"/>
        <v>5515931.4032499995</v>
      </c>
      <c r="I48" s="69">
        <f t="shared" si="14"/>
        <v>2109032.5971249999</v>
      </c>
      <c r="J48" s="69">
        <f t="shared" si="14"/>
        <v>486699.83087499999</v>
      </c>
      <c r="K48" s="69">
        <f t="shared" si="14"/>
        <v>648933.10450000002</v>
      </c>
      <c r="L48" s="69">
        <f t="shared" si="14"/>
        <v>301196.11</v>
      </c>
      <c r="M48" s="69">
        <f t="shared" si="14"/>
        <v>4079102.3578750002</v>
      </c>
      <c r="N48" s="69">
        <f>+N49+N51+N62</f>
        <v>16223327.652499998</v>
      </c>
      <c r="O48" s="70">
        <f>+O49+O51+O62</f>
        <v>2.231924691156018</v>
      </c>
      <c r="P48" s="21">
        <v>16223327.6525</v>
      </c>
      <c r="Q48" s="20">
        <f t="shared" si="2"/>
        <v>0</v>
      </c>
    </row>
    <row r="49" spans="1:25" x14ac:dyDescent="0.3">
      <c r="A49" s="71">
        <v>2</v>
      </c>
      <c r="B49" s="72">
        <v>1</v>
      </c>
      <c r="C49" s="72">
        <v>2</v>
      </c>
      <c r="D49" s="72">
        <v>1</v>
      </c>
      <c r="E49" s="72"/>
      <c r="F49" s="73" t="s">
        <v>69</v>
      </c>
      <c r="G49" s="74">
        <f t="shared" ref="G49:M49" si="15">G50</f>
        <v>0</v>
      </c>
      <c r="H49" s="74">
        <f t="shared" si="15"/>
        <v>0</v>
      </c>
      <c r="I49" s="74">
        <f t="shared" si="15"/>
        <v>0</v>
      </c>
      <c r="J49" s="74">
        <f t="shared" si="15"/>
        <v>0</v>
      </c>
      <c r="K49" s="74">
        <f t="shared" si="15"/>
        <v>0</v>
      </c>
      <c r="L49" s="74">
        <f t="shared" si="15"/>
        <v>0</v>
      </c>
      <c r="M49" s="74">
        <f t="shared" si="15"/>
        <v>0</v>
      </c>
      <c r="N49" s="74">
        <f>N50</f>
        <v>0</v>
      </c>
      <c r="O49" s="75">
        <f>O50</f>
        <v>0</v>
      </c>
      <c r="P49" s="20">
        <v>0</v>
      </c>
      <c r="Q49" s="20">
        <f t="shared" si="2"/>
        <v>0</v>
      </c>
    </row>
    <row r="50" spans="1:25" x14ac:dyDescent="0.3">
      <c r="A50" s="85">
        <v>2</v>
      </c>
      <c r="B50" s="86">
        <v>1</v>
      </c>
      <c r="C50" s="86">
        <v>2</v>
      </c>
      <c r="D50" s="86">
        <v>1</v>
      </c>
      <c r="E50" s="86" t="s">
        <v>40</v>
      </c>
      <c r="F50" s="87" t="s">
        <v>69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f>SUBTOTAL(9,G50:M50)</f>
        <v>0</v>
      </c>
      <c r="O50" s="90">
        <f>(N50/$N$19)*100</f>
        <v>0</v>
      </c>
      <c r="P50" s="20">
        <v>0</v>
      </c>
      <c r="Q50" s="20">
        <f t="shared" si="2"/>
        <v>0</v>
      </c>
    </row>
    <row r="51" spans="1:25" x14ac:dyDescent="0.3">
      <c r="A51" s="71">
        <v>2</v>
      </c>
      <c r="B51" s="72">
        <v>1</v>
      </c>
      <c r="C51" s="72">
        <v>2</v>
      </c>
      <c r="D51" s="72">
        <v>2</v>
      </c>
      <c r="E51" s="72"/>
      <c r="F51" s="73" t="s">
        <v>70</v>
      </c>
      <c r="G51" s="74">
        <f t="shared" ref="G51:M51" si="16">SUM(G52:G61)</f>
        <v>3082432.248875</v>
      </c>
      <c r="H51" s="74">
        <f t="shared" si="16"/>
        <v>5515931.4032499995</v>
      </c>
      <c r="I51" s="74">
        <f t="shared" si="16"/>
        <v>2109032.5971249999</v>
      </c>
      <c r="J51" s="74">
        <f t="shared" si="16"/>
        <v>486699.83087499999</v>
      </c>
      <c r="K51" s="74">
        <f t="shared" si="16"/>
        <v>648933.10450000002</v>
      </c>
      <c r="L51" s="74">
        <f t="shared" si="16"/>
        <v>301196.11</v>
      </c>
      <c r="M51" s="74">
        <f t="shared" si="16"/>
        <v>4079102.3578750002</v>
      </c>
      <c r="N51" s="74">
        <f>SUM(N52:N61)</f>
        <v>16223327.652499998</v>
      </c>
      <c r="O51" s="75">
        <f>SUM(O52:O61)</f>
        <v>2.231924691156018</v>
      </c>
      <c r="P51" s="20">
        <v>16223327.6525</v>
      </c>
      <c r="Q51" s="20">
        <f t="shared" si="2"/>
        <v>0</v>
      </c>
    </row>
    <row r="52" spans="1:25" x14ac:dyDescent="0.3">
      <c r="A52" s="85">
        <v>2</v>
      </c>
      <c r="B52" s="86">
        <v>1</v>
      </c>
      <c r="C52" s="86">
        <v>2</v>
      </c>
      <c r="D52" s="86">
        <v>2</v>
      </c>
      <c r="E52" s="86" t="s">
        <v>40</v>
      </c>
      <c r="F52" s="87" t="s">
        <v>71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f t="shared" ref="N52:N61" si="17">SUBTOTAL(9,G52:M52)</f>
        <v>0</v>
      </c>
      <c r="O52" s="90">
        <f t="shared" ref="O52:O61" si="18">(N52/$N$19)*100</f>
        <v>0</v>
      </c>
      <c r="P52" s="20">
        <v>0</v>
      </c>
      <c r="Q52" s="20">
        <f t="shared" si="2"/>
        <v>0</v>
      </c>
    </row>
    <row r="53" spans="1:25" x14ac:dyDescent="0.3">
      <c r="A53" s="85">
        <v>2</v>
      </c>
      <c r="B53" s="86">
        <v>1</v>
      </c>
      <c r="C53" s="86">
        <v>2</v>
      </c>
      <c r="D53" s="86">
        <v>2</v>
      </c>
      <c r="E53" s="86" t="s">
        <v>42</v>
      </c>
      <c r="F53" s="87" t="s">
        <v>72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f t="shared" si="17"/>
        <v>0</v>
      </c>
      <c r="O53" s="90">
        <f t="shared" si="18"/>
        <v>0</v>
      </c>
      <c r="P53" s="20">
        <v>0</v>
      </c>
      <c r="Q53" s="20">
        <f t="shared" si="2"/>
        <v>0</v>
      </c>
    </row>
    <row r="54" spans="1:25" ht="40.5" x14ac:dyDescent="0.3">
      <c r="A54" s="85">
        <v>2</v>
      </c>
      <c r="B54" s="86">
        <v>1</v>
      </c>
      <c r="C54" s="86">
        <v>2</v>
      </c>
      <c r="D54" s="86">
        <v>2</v>
      </c>
      <c r="E54" s="86" t="s">
        <v>44</v>
      </c>
      <c r="F54" s="94" t="s">
        <v>73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f t="shared" si="17"/>
        <v>0</v>
      </c>
      <c r="O54" s="90">
        <f t="shared" si="18"/>
        <v>0</v>
      </c>
      <c r="P54" s="20">
        <v>0</v>
      </c>
      <c r="Q54" s="20">
        <f t="shared" si="2"/>
        <v>0</v>
      </c>
    </row>
    <row r="55" spans="1:25" x14ac:dyDescent="0.3">
      <c r="A55" s="85">
        <v>2</v>
      </c>
      <c r="B55" s="86">
        <v>1</v>
      </c>
      <c r="C55" s="86">
        <v>2</v>
      </c>
      <c r="D55" s="86">
        <v>2</v>
      </c>
      <c r="E55" s="86" t="s">
        <v>46</v>
      </c>
      <c r="F55" s="87" t="s">
        <v>74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f t="shared" si="17"/>
        <v>0</v>
      </c>
      <c r="O55" s="90">
        <f t="shared" si="18"/>
        <v>0</v>
      </c>
      <c r="P55" s="20">
        <v>0</v>
      </c>
      <c r="Q55" s="20">
        <f t="shared" si="2"/>
        <v>0</v>
      </c>
    </row>
    <row r="56" spans="1:25" s="83" customFormat="1" x14ac:dyDescent="0.3">
      <c r="A56" s="76">
        <v>2</v>
      </c>
      <c r="B56" s="77">
        <v>1</v>
      </c>
      <c r="C56" s="77">
        <v>2</v>
      </c>
      <c r="D56" s="77">
        <v>2</v>
      </c>
      <c r="E56" s="77" t="s">
        <v>48</v>
      </c>
      <c r="F56" s="84" t="s">
        <v>75</v>
      </c>
      <c r="G56" s="79">
        <f>0.19*P56</f>
        <v>1174856.898875</v>
      </c>
      <c r="H56" s="79">
        <f>0.34*P56</f>
        <v>2102375.5032500001</v>
      </c>
      <c r="I56" s="79">
        <f>0.13*P56</f>
        <v>803849.45712499996</v>
      </c>
      <c r="J56" s="79">
        <f>0.03*P56</f>
        <v>185503.720875</v>
      </c>
      <c r="K56" s="79">
        <f>0.04*P56</f>
        <v>247338.29449999999</v>
      </c>
      <c r="L56" s="79">
        <f>0*P56</f>
        <v>0</v>
      </c>
      <c r="M56" s="79">
        <f>0.27*P56</f>
        <v>1669533.4878750001</v>
      </c>
      <c r="N56" s="80">
        <f>SUBTOTAL(9,G56:M56)</f>
        <v>6183457.3624999989</v>
      </c>
      <c r="O56" s="81">
        <f t="shared" si="18"/>
        <v>0.85068929505023561</v>
      </c>
      <c r="P56" s="80">
        <v>6183457.3624999998</v>
      </c>
      <c r="Q56" s="82">
        <f t="shared" si="2"/>
        <v>0</v>
      </c>
      <c r="R56" s="82"/>
      <c r="S56" s="82"/>
      <c r="T56" s="82"/>
      <c r="U56" s="82"/>
      <c r="V56" s="82"/>
      <c r="W56" s="82"/>
      <c r="X56" s="82"/>
      <c r="Y56" s="82"/>
    </row>
    <row r="57" spans="1:25" x14ac:dyDescent="0.3">
      <c r="A57" s="85">
        <v>2</v>
      </c>
      <c r="B57" s="86">
        <v>1</v>
      </c>
      <c r="C57" s="86">
        <v>2</v>
      </c>
      <c r="D57" s="86">
        <v>2</v>
      </c>
      <c r="E57" s="86" t="s">
        <v>50</v>
      </c>
      <c r="F57" s="87" t="s">
        <v>76</v>
      </c>
      <c r="G57" s="92">
        <v>1907575.35</v>
      </c>
      <c r="H57" s="92">
        <v>3413555.9</v>
      </c>
      <c r="I57" s="92">
        <v>1305183.1399999999</v>
      </c>
      <c r="J57" s="92">
        <v>301196.11</v>
      </c>
      <c r="K57" s="92">
        <v>401594.81</v>
      </c>
      <c r="L57" s="92">
        <v>301196.11</v>
      </c>
      <c r="M57" s="92">
        <v>2409568.87</v>
      </c>
      <c r="N57" s="89">
        <f>SUBTOTAL(9,G57:M57)</f>
        <v>10039870.289999999</v>
      </c>
      <c r="O57" s="90">
        <f t="shared" si="18"/>
        <v>1.3812353961057824</v>
      </c>
      <c r="P57" s="20">
        <v>10039870.289999999</v>
      </c>
      <c r="Q57" s="20">
        <f t="shared" si="2"/>
        <v>0</v>
      </c>
    </row>
    <row r="58" spans="1:25" x14ac:dyDescent="0.3">
      <c r="A58" s="85">
        <v>2</v>
      </c>
      <c r="B58" s="86">
        <v>1</v>
      </c>
      <c r="C58" s="86">
        <v>2</v>
      </c>
      <c r="D58" s="86">
        <v>2</v>
      </c>
      <c r="E58" s="86" t="s">
        <v>59</v>
      </c>
      <c r="F58" s="87" t="s">
        <v>77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f t="shared" si="17"/>
        <v>0</v>
      </c>
      <c r="O58" s="90">
        <f t="shared" si="18"/>
        <v>0</v>
      </c>
      <c r="P58" s="20">
        <v>0</v>
      </c>
      <c r="Q58" s="20">
        <f t="shared" si="2"/>
        <v>0</v>
      </c>
    </row>
    <row r="59" spans="1:25" x14ac:dyDescent="0.3">
      <c r="A59" s="85">
        <v>2</v>
      </c>
      <c r="B59" s="86">
        <v>1</v>
      </c>
      <c r="C59" s="86">
        <v>2</v>
      </c>
      <c r="D59" s="86">
        <v>2</v>
      </c>
      <c r="E59" s="86" t="s">
        <v>78</v>
      </c>
      <c r="F59" s="87" t="s">
        <v>79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f t="shared" si="17"/>
        <v>0</v>
      </c>
      <c r="O59" s="90">
        <f t="shared" si="18"/>
        <v>0</v>
      </c>
      <c r="P59" s="20">
        <v>0</v>
      </c>
      <c r="Q59" s="20">
        <f t="shared" si="2"/>
        <v>0</v>
      </c>
    </row>
    <row r="60" spans="1:25" x14ac:dyDescent="0.3">
      <c r="A60" s="85">
        <v>2</v>
      </c>
      <c r="B60" s="86">
        <v>1</v>
      </c>
      <c r="C60" s="86">
        <v>2</v>
      </c>
      <c r="D60" s="86">
        <v>2</v>
      </c>
      <c r="E60" s="86" t="s">
        <v>80</v>
      </c>
      <c r="F60" s="87" t="s">
        <v>81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f t="shared" si="17"/>
        <v>0</v>
      </c>
      <c r="O60" s="90">
        <f t="shared" si="18"/>
        <v>0</v>
      </c>
      <c r="P60" s="20">
        <v>0</v>
      </c>
      <c r="Q60" s="20">
        <f t="shared" si="2"/>
        <v>0</v>
      </c>
    </row>
    <row r="61" spans="1:25" ht="40.5" x14ac:dyDescent="0.3">
      <c r="A61" s="85">
        <v>2</v>
      </c>
      <c r="B61" s="86">
        <v>1</v>
      </c>
      <c r="C61" s="86">
        <v>2</v>
      </c>
      <c r="D61" s="86">
        <v>2</v>
      </c>
      <c r="E61" s="86" t="s">
        <v>82</v>
      </c>
      <c r="F61" s="94" t="s">
        <v>83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f t="shared" si="17"/>
        <v>0</v>
      </c>
      <c r="O61" s="90">
        <f t="shared" si="18"/>
        <v>0</v>
      </c>
      <c r="P61" s="20">
        <v>0</v>
      </c>
      <c r="Q61" s="20">
        <f t="shared" si="2"/>
        <v>0</v>
      </c>
    </row>
    <row r="62" spans="1:25" x14ac:dyDescent="0.3">
      <c r="A62" s="71">
        <v>2</v>
      </c>
      <c r="B62" s="72">
        <v>1</v>
      </c>
      <c r="C62" s="72">
        <v>2</v>
      </c>
      <c r="D62" s="72">
        <v>3</v>
      </c>
      <c r="E62" s="72"/>
      <c r="F62" s="73" t="s">
        <v>84</v>
      </c>
      <c r="G62" s="74">
        <f t="shared" ref="G62:M62" si="19">G63</f>
        <v>0</v>
      </c>
      <c r="H62" s="74">
        <f t="shared" si="19"/>
        <v>0</v>
      </c>
      <c r="I62" s="74">
        <f t="shared" si="19"/>
        <v>0</v>
      </c>
      <c r="J62" s="74">
        <f t="shared" si="19"/>
        <v>0</v>
      </c>
      <c r="K62" s="74">
        <f t="shared" si="19"/>
        <v>0</v>
      </c>
      <c r="L62" s="74">
        <f t="shared" si="19"/>
        <v>0</v>
      </c>
      <c r="M62" s="74">
        <f t="shared" si="19"/>
        <v>0</v>
      </c>
      <c r="N62" s="74">
        <f>N63</f>
        <v>0</v>
      </c>
      <c r="O62" s="75">
        <f>O63</f>
        <v>0</v>
      </c>
      <c r="P62" s="20">
        <v>0</v>
      </c>
      <c r="Q62" s="20">
        <f t="shared" si="2"/>
        <v>0</v>
      </c>
    </row>
    <row r="63" spans="1:25" x14ac:dyDescent="0.3">
      <c r="A63" s="85">
        <v>2</v>
      </c>
      <c r="B63" s="86">
        <v>1</v>
      </c>
      <c r="C63" s="86">
        <v>2</v>
      </c>
      <c r="D63" s="86">
        <v>3</v>
      </c>
      <c r="E63" s="86" t="s">
        <v>40</v>
      </c>
      <c r="F63" s="87" t="s">
        <v>84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f>SUBTOTAL(9,G63:M63)</f>
        <v>0</v>
      </c>
      <c r="O63" s="90">
        <f>(N63/$N$19)*100</f>
        <v>0</v>
      </c>
      <c r="P63" s="20">
        <v>0</v>
      </c>
      <c r="Q63" s="20">
        <f t="shared" si="2"/>
        <v>0</v>
      </c>
    </row>
    <row r="64" spans="1:25" x14ac:dyDescent="0.3">
      <c r="A64" s="66">
        <v>2</v>
      </c>
      <c r="B64" s="67">
        <v>1</v>
      </c>
      <c r="C64" s="67">
        <v>3</v>
      </c>
      <c r="D64" s="67"/>
      <c r="E64" s="67"/>
      <c r="F64" s="68" t="s">
        <v>85</v>
      </c>
      <c r="G64" s="69">
        <f t="shared" ref="G64:M64" si="20">G65+G68</f>
        <v>0</v>
      </c>
      <c r="H64" s="69">
        <f t="shared" si="20"/>
        <v>0</v>
      </c>
      <c r="I64" s="69">
        <f t="shared" si="20"/>
        <v>0</v>
      </c>
      <c r="J64" s="69">
        <f t="shared" si="20"/>
        <v>0</v>
      </c>
      <c r="K64" s="69">
        <f t="shared" si="20"/>
        <v>0</v>
      </c>
      <c r="L64" s="69">
        <f t="shared" si="20"/>
        <v>0</v>
      </c>
      <c r="M64" s="69">
        <f t="shared" si="20"/>
        <v>0</v>
      </c>
      <c r="N64" s="69">
        <f>N65+N68</f>
        <v>0</v>
      </c>
      <c r="O64" s="70">
        <f>O65+O68</f>
        <v>0</v>
      </c>
      <c r="P64" s="20">
        <v>0</v>
      </c>
      <c r="Q64" s="20">
        <f t="shared" si="2"/>
        <v>0</v>
      </c>
    </row>
    <row r="65" spans="1:17" s="21" customFormat="1" x14ac:dyDescent="0.3">
      <c r="A65" s="71">
        <v>2</v>
      </c>
      <c r="B65" s="72">
        <v>1</v>
      </c>
      <c r="C65" s="72">
        <v>3</v>
      </c>
      <c r="D65" s="72">
        <v>1</v>
      </c>
      <c r="E65" s="72"/>
      <c r="F65" s="71" t="s">
        <v>86</v>
      </c>
      <c r="G65" s="74">
        <f t="shared" ref="G65:M65" si="21">SUM(G66:G67)</f>
        <v>0</v>
      </c>
      <c r="H65" s="74">
        <f t="shared" si="21"/>
        <v>0</v>
      </c>
      <c r="I65" s="74">
        <f t="shared" si="21"/>
        <v>0</v>
      </c>
      <c r="J65" s="74">
        <f t="shared" si="21"/>
        <v>0</v>
      </c>
      <c r="K65" s="74">
        <f t="shared" si="21"/>
        <v>0</v>
      </c>
      <c r="L65" s="74">
        <f t="shared" si="21"/>
        <v>0</v>
      </c>
      <c r="M65" s="74">
        <f t="shared" si="21"/>
        <v>0</v>
      </c>
      <c r="N65" s="74">
        <f>SUM(N66:N67)</f>
        <v>0</v>
      </c>
      <c r="O65" s="75">
        <f>SUM(O66:O67)</f>
        <v>0</v>
      </c>
      <c r="P65" s="21">
        <v>0</v>
      </c>
      <c r="Q65" s="20">
        <f t="shared" si="2"/>
        <v>0</v>
      </c>
    </row>
    <row r="66" spans="1:17" s="21" customFormat="1" x14ac:dyDescent="0.3">
      <c r="A66" s="95">
        <v>2</v>
      </c>
      <c r="B66" s="86">
        <v>1</v>
      </c>
      <c r="C66" s="86">
        <v>3</v>
      </c>
      <c r="D66" s="86">
        <v>1</v>
      </c>
      <c r="E66" s="86" t="s">
        <v>40</v>
      </c>
      <c r="F66" s="96" t="s">
        <v>87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f>SUBTOTAL(9,G66:M66)</f>
        <v>0</v>
      </c>
      <c r="O66" s="90">
        <f>(N66/$N$19)*100</f>
        <v>0</v>
      </c>
      <c r="P66" s="21">
        <v>0</v>
      </c>
      <c r="Q66" s="20">
        <f t="shared" si="2"/>
        <v>0</v>
      </c>
    </row>
    <row r="67" spans="1:17" s="21" customFormat="1" x14ac:dyDescent="0.3">
      <c r="A67" s="95">
        <v>2</v>
      </c>
      <c r="B67" s="86">
        <v>1</v>
      </c>
      <c r="C67" s="86">
        <v>3</v>
      </c>
      <c r="D67" s="86">
        <v>1</v>
      </c>
      <c r="E67" s="86" t="s">
        <v>42</v>
      </c>
      <c r="F67" s="96" t="s">
        <v>88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f>SUBTOTAL(9,G67:M67)</f>
        <v>0</v>
      </c>
      <c r="O67" s="90">
        <f>(N67/$N$19)*100</f>
        <v>0</v>
      </c>
      <c r="P67" s="21">
        <v>0</v>
      </c>
      <c r="Q67" s="20">
        <f t="shared" si="2"/>
        <v>0</v>
      </c>
    </row>
    <row r="68" spans="1:17" s="21" customFormat="1" x14ac:dyDescent="0.3">
      <c r="A68" s="71">
        <v>2</v>
      </c>
      <c r="B68" s="72">
        <v>1</v>
      </c>
      <c r="C68" s="72">
        <v>3</v>
      </c>
      <c r="D68" s="72">
        <v>2</v>
      </c>
      <c r="E68" s="72"/>
      <c r="F68" s="71" t="s">
        <v>89</v>
      </c>
      <c r="G68" s="74">
        <f t="shared" ref="G68:M68" si="22">SUM(G69:G70)</f>
        <v>0</v>
      </c>
      <c r="H68" s="74">
        <f t="shared" si="22"/>
        <v>0</v>
      </c>
      <c r="I68" s="74">
        <f t="shared" si="22"/>
        <v>0</v>
      </c>
      <c r="J68" s="74">
        <f t="shared" si="22"/>
        <v>0</v>
      </c>
      <c r="K68" s="74">
        <f t="shared" si="22"/>
        <v>0</v>
      </c>
      <c r="L68" s="74">
        <f t="shared" si="22"/>
        <v>0</v>
      </c>
      <c r="M68" s="74">
        <f t="shared" si="22"/>
        <v>0</v>
      </c>
      <c r="N68" s="74">
        <f>SUM(N69:N70)</f>
        <v>0</v>
      </c>
      <c r="O68" s="75">
        <f>SUM(O69:O70)</f>
        <v>0</v>
      </c>
      <c r="P68" s="21">
        <v>0</v>
      </c>
      <c r="Q68" s="20">
        <f t="shared" si="2"/>
        <v>0</v>
      </c>
    </row>
    <row r="69" spans="1:17" s="21" customFormat="1" x14ac:dyDescent="0.3">
      <c r="A69" s="95">
        <v>2</v>
      </c>
      <c r="B69" s="86">
        <v>1</v>
      </c>
      <c r="C69" s="86">
        <v>3</v>
      </c>
      <c r="D69" s="86">
        <v>2</v>
      </c>
      <c r="E69" s="86" t="s">
        <v>40</v>
      </c>
      <c r="F69" s="96" t="s">
        <v>90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f>SUBTOTAL(9,G69:M69)</f>
        <v>0</v>
      </c>
      <c r="O69" s="90">
        <f>(N69/$N$19)*100</f>
        <v>0</v>
      </c>
      <c r="P69" s="21">
        <v>0</v>
      </c>
      <c r="Q69" s="20">
        <f t="shared" si="2"/>
        <v>0</v>
      </c>
    </row>
    <row r="70" spans="1:17" s="21" customFormat="1" x14ac:dyDescent="0.3">
      <c r="A70" s="95">
        <v>2</v>
      </c>
      <c r="B70" s="86">
        <v>1</v>
      </c>
      <c r="C70" s="86">
        <v>3</v>
      </c>
      <c r="D70" s="86">
        <v>2</v>
      </c>
      <c r="E70" s="86" t="s">
        <v>42</v>
      </c>
      <c r="F70" s="96" t="s">
        <v>91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f>SUBTOTAL(9,G70:M70)</f>
        <v>0</v>
      </c>
      <c r="O70" s="90">
        <f>(N70/$N$19)*100</f>
        <v>0</v>
      </c>
      <c r="P70" s="21">
        <v>0</v>
      </c>
      <c r="Q70" s="20">
        <f t="shared" si="2"/>
        <v>0</v>
      </c>
    </row>
    <row r="71" spans="1:17" s="21" customFormat="1" x14ac:dyDescent="0.3">
      <c r="A71" s="66">
        <v>2</v>
      </c>
      <c r="B71" s="67">
        <v>1</v>
      </c>
      <c r="C71" s="67">
        <v>4</v>
      </c>
      <c r="D71" s="67"/>
      <c r="E71" s="67"/>
      <c r="F71" s="68" t="s">
        <v>92</v>
      </c>
      <c r="G71" s="69">
        <f t="shared" ref="G71:M71" si="23">G72+G74</f>
        <v>0</v>
      </c>
      <c r="H71" s="69">
        <f t="shared" si="23"/>
        <v>0</v>
      </c>
      <c r="I71" s="69">
        <f t="shared" si="23"/>
        <v>0</v>
      </c>
      <c r="J71" s="69">
        <f t="shared" si="23"/>
        <v>0</v>
      </c>
      <c r="K71" s="69">
        <f t="shared" si="23"/>
        <v>0</v>
      </c>
      <c r="L71" s="69">
        <f t="shared" si="23"/>
        <v>0</v>
      </c>
      <c r="M71" s="69">
        <f t="shared" si="23"/>
        <v>0</v>
      </c>
      <c r="N71" s="69">
        <f>N72+N74</f>
        <v>0</v>
      </c>
      <c r="O71" s="70">
        <f>O72+O74</f>
        <v>0</v>
      </c>
      <c r="P71" s="21">
        <v>0</v>
      </c>
      <c r="Q71" s="20">
        <f t="shared" si="2"/>
        <v>0</v>
      </c>
    </row>
    <row r="72" spans="1:17" s="21" customFormat="1" x14ac:dyDescent="0.3">
      <c r="A72" s="71">
        <v>2</v>
      </c>
      <c r="B72" s="72">
        <v>1</v>
      </c>
      <c r="C72" s="72">
        <v>4</v>
      </c>
      <c r="D72" s="72">
        <v>1</v>
      </c>
      <c r="E72" s="72"/>
      <c r="F72" s="71" t="s">
        <v>93</v>
      </c>
      <c r="G72" s="74">
        <f t="shared" ref="G72:M72" si="24">G73</f>
        <v>0</v>
      </c>
      <c r="H72" s="74">
        <f t="shared" si="24"/>
        <v>0</v>
      </c>
      <c r="I72" s="74">
        <f t="shared" si="24"/>
        <v>0</v>
      </c>
      <c r="J72" s="74">
        <f t="shared" si="24"/>
        <v>0</v>
      </c>
      <c r="K72" s="74">
        <f t="shared" si="24"/>
        <v>0</v>
      </c>
      <c r="L72" s="74">
        <f t="shared" si="24"/>
        <v>0</v>
      </c>
      <c r="M72" s="74">
        <f t="shared" si="24"/>
        <v>0</v>
      </c>
      <c r="N72" s="74">
        <f>N73</f>
        <v>0</v>
      </c>
      <c r="O72" s="75">
        <f>O73</f>
        <v>0</v>
      </c>
      <c r="P72" s="21">
        <v>0</v>
      </c>
      <c r="Q72" s="20">
        <f t="shared" si="2"/>
        <v>0</v>
      </c>
    </row>
    <row r="73" spans="1:17" s="21" customFormat="1" x14ac:dyDescent="0.3">
      <c r="A73" s="85">
        <v>2</v>
      </c>
      <c r="B73" s="86">
        <v>1</v>
      </c>
      <c r="C73" s="86">
        <v>4</v>
      </c>
      <c r="D73" s="86">
        <v>1</v>
      </c>
      <c r="E73" s="86" t="s">
        <v>40</v>
      </c>
      <c r="F73" s="87" t="s">
        <v>93</v>
      </c>
      <c r="G73" s="89">
        <v>0</v>
      </c>
      <c r="H73" s="89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f>SUBTOTAL(9,G73:M73)</f>
        <v>0</v>
      </c>
      <c r="O73" s="90">
        <f>(N73/$N$19)*100</f>
        <v>0</v>
      </c>
      <c r="P73" s="21">
        <v>0</v>
      </c>
      <c r="Q73" s="20">
        <f t="shared" si="2"/>
        <v>0</v>
      </c>
    </row>
    <row r="74" spans="1:17" s="21" customFormat="1" x14ac:dyDescent="0.3">
      <c r="A74" s="71">
        <v>2</v>
      </c>
      <c r="B74" s="72">
        <v>1</v>
      </c>
      <c r="C74" s="72">
        <v>4</v>
      </c>
      <c r="D74" s="72">
        <v>2</v>
      </c>
      <c r="E74" s="72"/>
      <c r="F74" s="71" t="s">
        <v>94</v>
      </c>
      <c r="G74" s="74">
        <f t="shared" ref="G74:M74" si="25">SUM(G75:G78)</f>
        <v>0</v>
      </c>
      <c r="H74" s="74">
        <f t="shared" si="25"/>
        <v>0</v>
      </c>
      <c r="I74" s="74">
        <f t="shared" si="25"/>
        <v>0</v>
      </c>
      <c r="J74" s="74">
        <f t="shared" si="25"/>
        <v>0</v>
      </c>
      <c r="K74" s="74">
        <f t="shared" si="25"/>
        <v>0</v>
      </c>
      <c r="L74" s="74">
        <f t="shared" si="25"/>
        <v>0</v>
      </c>
      <c r="M74" s="74">
        <f t="shared" si="25"/>
        <v>0</v>
      </c>
      <c r="N74" s="74">
        <f>SUM(N75:N78)</f>
        <v>0</v>
      </c>
      <c r="O74" s="75">
        <f>SUM(O75:O78)</f>
        <v>0</v>
      </c>
      <c r="P74" s="21">
        <v>0</v>
      </c>
      <c r="Q74" s="20">
        <f t="shared" si="2"/>
        <v>0</v>
      </c>
    </row>
    <row r="75" spans="1:17" s="21" customFormat="1" x14ac:dyDescent="0.3">
      <c r="A75" s="97">
        <v>2</v>
      </c>
      <c r="B75" s="98">
        <v>1</v>
      </c>
      <c r="C75" s="98">
        <v>4</v>
      </c>
      <c r="D75" s="98">
        <v>2</v>
      </c>
      <c r="E75" s="98" t="s">
        <v>40</v>
      </c>
      <c r="F75" s="99" t="s">
        <v>95</v>
      </c>
      <c r="G75" s="89">
        <v>0</v>
      </c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100">
        <f>SUBTOTAL(9,G75:M75)</f>
        <v>0</v>
      </c>
      <c r="O75" s="90">
        <f>(N75/$N$19)*100</f>
        <v>0</v>
      </c>
      <c r="P75" s="21">
        <v>0</v>
      </c>
      <c r="Q75" s="20">
        <f t="shared" si="2"/>
        <v>0</v>
      </c>
    </row>
    <row r="76" spans="1:17" s="21" customFormat="1" x14ac:dyDescent="0.3">
      <c r="A76" s="85">
        <v>2</v>
      </c>
      <c r="B76" s="86">
        <v>1</v>
      </c>
      <c r="C76" s="86">
        <v>4</v>
      </c>
      <c r="D76" s="86">
        <v>2</v>
      </c>
      <c r="E76" s="86" t="s">
        <v>42</v>
      </c>
      <c r="F76" s="87" t="s">
        <v>96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f>SUBTOTAL(9,G76:M76)</f>
        <v>0</v>
      </c>
      <c r="O76" s="90">
        <f>(N76/$N$19)*100</f>
        <v>0</v>
      </c>
      <c r="P76" s="21">
        <v>0</v>
      </c>
      <c r="Q76" s="20">
        <f t="shared" si="2"/>
        <v>0</v>
      </c>
    </row>
    <row r="77" spans="1:17" s="21" customFormat="1" x14ac:dyDescent="0.3">
      <c r="A77" s="85">
        <v>2</v>
      </c>
      <c r="B77" s="86">
        <v>1</v>
      </c>
      <c r="C77" s="86">
        <v>4</v>
      </c>
      <c r="D77" s="86">
        <v>2</v>
      </c>
      <c r="E77" s="86" t="s">
        <v>44</v>
      </c>
      <c r="F77" s="87" t="s">
        <v>97</v>
      </c>
      <c r="G77" s="89">
        <v>0</v>
      </c>
      <c r="H77" s="89">
        <v>0</v>
      </c>
      <c r="I77" s="89">
        <v>0</v>
      </c>
      <c r="J77" s="89">
        <v>0</v>
      </c>
      <c r="K77" s="89">
        <v>0</v>
      </c>
      <c r="L77" s="89">
        <v>0</v>
      </c>
      <c r="M77" s="89">
        <v>0</v>
      </c>
      <c r="N77" s="89">
        <f>SUBTOTAL(9,G77:M77)</f>
        <v>0</v>
      </c>
      <c r="O77" s="90">
        <f>(N77/$N$19)*100</f>
        <v>0</v>
      </c>
      <c r="P77" s="21">
        <v>0</v>
      </c>
      <c r="Q77" s="20">
        <f t="shared" si="2"/>
        <v>0</v>
      </c>
    </row>
    <row r="78" spans="1:17" s="21" customFormat="1" x14ac:dyDescent="0.3">
      <c r="A78" s="85">
        <v>2</v>
      </c>
      <c r="B78" s="86">
        <v>1</v>
      </c>
      <c r="C78" s="86">
        <v>4</v>
      </c>
      <c r="D78" s="86">
        <v>2</v>
      </c>
      <c r="E78" s="86" t="s">
        <v>46</v>
      </c>
      <c r="F78" s="87" t="s">
        <v>98</v>
      </c>
      <c r="G78" s="89">
        <v>0</v>
      </c>
      <c r="H78" s="89">
        <v>0</v>
      </c>
      <c r="I78" s="89">
        <v>0</v>
      </c>
      <c r="J78" s="89">
        <v>0</v>
      </c>
      <c r="K78" s="89">
        <v>0</v>
      </c>
      <c r="L78" s="89">
        <v>0</v>
      </c>
      <c r="M78" s="89">
        <v>0</v>
      </c>
      <c r="N78" s="89">
        <f>SUBTOTAL(9,G78:M78)</f>
        <v>0</v>
      </c>
      <c r="O78" s="90">
        <f>(N78/$N$19)*100</f>
        <v>0</v>
      </c>
      <c r="P78" s="21">
        <v>0</v>
      </c>
      <c r="Q78" s="20">
        <f t="shared" si="2"/>
        <v>0</v>
      </c>
    </row>
    <row r="79" spans="1:17" s="21" customFormat="1" x14ac:dyDescent="0.3">
      <c r="A79" s="66">
        <v>2</v>
      </c>
      <c r="B79" s="67">
        <v>1</v>
      </c>
      <c r="C79" s="67">
        <v>5</v>
      </c>
      <c r="D79" s="67"/>
      <c r="E79" s="67"/>
      <c r="F79" s="68" t="s">
        <v>99</v>
      </c>
      <c r="G79" s="69">
        <f t="shared" ref="G79:M79" si="26">G80+G82+G84+G86</f>
        <v>10895381.397271834</v>
      </c>
      <c r="H79" s="69">
        <f t="shared" si="26"/>
        <v>19496998.289854862</v>
      </c>
      <c r="I79" s="69">
        <f t="shared" si="26"/>
        <v>7454734.6402386241</v>
      </c>
      <c r="J79" s="69">
        <f t="shared" si="26"/>
        <v>1720323.3785166054</v>
      </c>
      <c r="K79" s="69">
        <f t="shared" si="26"/>
        <v>2293764.5046888078</v>
      </c>
      <c r="L79" s="69">
        <f t="shared" si="26"/>
        <v>0</v>
      </c>
      <c r="M79" s="69">
        <f t="shared" si="26"/>
        <v>15482910.40664945</v>
      </c>
      <c r="N79" s="69">
        <f>N80+N82+N84+N86</f>
        <v>57344112.617220186</v>
      </c>
      <c r="O79" s="70">
        <f>O80+O82+O84+O86</f>
        <v>7.8891176695850254</v>
      </c>
      <c r="P79" s="21" t="s">
        <v>100</v>
      </c>
      <c r="Q79" s="20" t="e">
        <f t="shared" si="2"/>
        <v>#VALUE!</v>
      </c>
    </row>
    <row r="80" spans="1:17" s="21" customFormat="1" x14ac:dyDescent="0.3">
      <c r="A80" s="71">
        <v>2</v>
      </c>
      <c r="B80" s="72">
        <v>1</v>
      </c>
      <c r="C80" s="72">
        <v>5</v>
      </c>
      <c r="D80" s="72">
        <v>1</v>
      </c>
      <c r="E80" s="72"/>
      <c r="F80" s="73" t="s">
        <v>101</v>
      </c>
      <c r="G80" s="74">
        <f t="shared" ref="G80:M80" si="27">G81</f>
        <v>5019379.734025823</v>
      </c>
      <c r="H80" s="74">
        <f t="shared" si="27"/>
        <v>8982047.9450988416</v>
      </c>
      <c r="I80" s="74">
        <f t="shared" si="27"/>
        <v>3434312.449596616</v>
      </c>
      <c r="J80" s="74">
        <f t="shared" si="27"/>
        <v>792533.64221460361</v>
      </c>
      <c r="K80" s="74">
        <f t="shared" si="27"/>
        <v>1056711.5229528048</v>
      </c>
      <c r="L80" s="74">
        <f t="shared" si="27"/>
        <v>0</v>
      </c>
      <c r="M80" s="74">
        <f t="shared" si="27"/>
        <v>7132802.7799314335</v>
      </c>
      <c r="N80" s="74">
        <f>N81</f>
        <v>26417788.073820125</v>
      </c>
      <c r="O80" s="75">
        <f>O81</f>
        <v>3.6344278282883633</v>
      </c>
      <c r="P80" s="21">
        <v>26417788.073820122</v>
      </c>
      <c r="Q80" s="20">
        <f t="shared" si="2"/>
        <v>0</v>
      </c>
    </row>
    <row r="81" spans="1:25" s="83" customFormat="1" x14ac:dyDescent="0.3">
      <c r="A81" s="76">
        <v>2</v>
      </c>
      <c r="B81" s="77">
        <v>1</v>
      </c>
      <c r="C81" s="77">
        <v>5</v>
      </c>
      <c r="D81" s="77">
        <v>1</v>
      </c>
      <c r="E81" s="77" t="s">
        <v>40</v>
      </c>
      <c r="F81" s="84" t="s">
        <v>101</v>
      </c>
      <c r="G81" s="79">
        <f>0.19*P81</f>
        <v>5019379.734025823</v>
      </c>
      <c r="H81" s="79">
        <f>0.34*P81</f>
        <v>8982047.9450988416</v>
      </c>
      <c r="I81" s="79">
        <f>0.13*P81</f>
        <v>3434312.449596616</v>
      </c>
      <c r="J81" s="79">
        <f>0.03*P81</f>
        <v>792533.64221460361</v>
      </c>
      <c r="K81" s="79">
        <f>0.04*P81</f>
        <v>1056711.5229528048</v>
      </c>
      <c r="L81" s="79">
        <f>0*P81</f>
        <v>0</v>
      </c>
      <c r="M81" s="79">
        <f>0.27*P81</f>
        <v>7132802.7799314335</v>
      </c>
      <c r="N81" s="80">
        <f>SUBTOTAL(9,G81:M81)</f>
        <v>26417788.073820125</v>
      </c>
      <c r="O81" s="81">
        <f>(N81/$N$19)*100</f>
        <v>3.6344278282883633</v>
      </c>
      <c r="P81" s="82">
        <v>26417788.073820122</v>
      </c>
      <c r="Q81" s="82">
        <f t="shared" si="2"/>
        <v>0</v>
      </c>
      <c r="R81" s="82"/>
      <c r="S81" s="82"/>
      <c r="T81" s="82"/>
      <c r="U81" s="82"/>
      <c r="V81" s="82"/>
      <c r="W81" s="82"/>
      <c r="X81" s="82"/>
      <c r="Y81" s="82"/>
    </row>
    <row r="82" spans="1:25" x14ac:dyDescent="0.3">
      <c r="A82" s="71">
        <v>2</v>
      </c>
      <c r="B82" s="72">
        <v>1</v>
      </c>
      <c r="C82" s="72">
        <v>5</v>
      </c>
      <c r="D82" s="72">
        <v>2</v>
      </c>
      <c r="E82" s="72"/>
      <c r="F82" s="71" t="s">
        <v>102</v>
      </c>
      <c r="G82" s="74">
        <f t="shared" ref="G82:M82" si="28">G83</f>
        <v>5026459.2541020084</v>
      </c>
      <c r="H82" s="74">
        <f t="shared" si="28"/>
        <v>8994716.5599720161</v>
      </c>
      <c r="I82" s="74">
        <f t="shared" si="28"/>
        <v>3439156.331754006</v>
      </c>
      <c r="J82" s="74">
        <f t="shared" si="28"/>
        <v>793651.46117400134</v>
      </c>
      <c r="K82" s="74">
        <f t="shared" si="28"/>
        <v>1058201.9482320019</v>
      </c>
      <c r="L82" s="74">
        <f t="shared" si="28"/>
        <v>0</v>
      </c>
      <c r="M82" s="74">
        <f t="shared" si="28"/>
        <v>7142863.1505660126</v>
      </c>
      <c r="N82" s="74">
        <f>N83</f>
        <v>26455048.705800045</v>
      </c>
      <c r="O82" s="75">
        <f>O83</f>
        <v>3.6395539606272642</v>
      </c>
      <c r="P82" s="20">
        <v>26455048.705800045</v>
      </c>
      <c r="Q82" s="20">
        <f t="shared" si="2"/>
        <v>0</v>
      </c>
    </row>
    <row r="83" spans="1:25" s="83" customFormat="1" x14ac:dyDescent="0.3">
      <c r="A83" s="76">
        <v>2</v>
      </c>
      <c r="B83" s="77">
        <v>1</v>
      </c>
      <c r="C83" s="77">
        <v>5</v>
      </c>
      <c r="D83" s="77">
        <v>2</v>
      </c>
      <c r="E83" s="77" t="s">
        <v>40</v>
      </c>
      <c r="F83" s="84" t="s">
        <v>102</v>
      </c>
      <c r="G83" s="79">
        <f>0.19*P83</f>
        <v>5026459.2541020084</v>
      </c>
      <c r="H83" s="79">
        <f>0.34*P83</f>
        <v>8994716.5599720161</v>
      </c>
      <c r="I83" s="79">
        <f>0.13*P83</f>
        <v>3439156.331754006</v>
      </c>
      <c r="J83" s="79">
        <f>0.03*P83</f>
        <v>793651.46117400134</v>
      </c>
      <c r="K83" s="79">
        <f>0.04*P83</f>
        <v>1058201.9482320019</v>
      </c>
      <c r="L83" s="79">
        <f>0*P83</f>
        <v>0</v>
      </c>
      <c r="M83" s="79">
        <f>0.27*P83</f>
        <v>7142863.1505660126</v>
      </c>
      <c r="N83" s="80">
        <f>SUBTOTAL(9,G83:M83)</f>
        <v>26455048.705800045</v>
      </c>
      <c r="O83" s="81">
        <f>(N83/$N$19)*100</f>
        <v>3.6395539606272642</v>
      </c>
      <c r="P83" s="82">
        <v>26455048.705800045</v>
      </c>
      <c r="Q83" s="82">
        <f t="shared" si="2"/>
        <v>0</v>
      </c>
      <c r="R83" s="82"/>
      <c r="S83" s="82"/>
      <c r="T83" s="82"/>
      <c r="U83" s="82"/>
      <c r="V83" s="82"/>
      <c r="W83" s="82"/>
      <c r="X83" s="82"/>
      <c r="Y83" s="82"/>
    </row>
    <row r="84" spans="1:25" x14ac:dyDescent="0.3">
      <c r="A84" s="71">
        <v>2</v>
      </c>
      <c r="B84" s="72">
        <v>1</v>
      </c>
      <c r="C84" s="72">
        <v>5</v>
      </c>
      <c r="D84" s="72">
        <v>3</v>
      </c>
      <c r="E84" s="72"/>
      <c r="F84" s="71" t="s">
        <v>103</v>
      </c>
      <c r="G84" s="74">
        <f t="shared" ref="G84:M84" si="29">G85</f>
        <v>849542.40914400318</v>
      </c>
      <c r="H84" s="74">
        <f t="shared" si="29"/>
        <v>1520233.784784006</v>
      </c>
      <c r="I84" s="74">
        <f t="shared" si="29"/>
        <v>581265.85888800223</v>
      </c>
      <c r="J84" s="74">
        <f t="shared" si="29"/>
        <v>134138.2751280005</v>
      </c>
      <c r="K84" s="74">
        <f t="shared" si="29"/>
        <v>178851.03350400069</v>
      </c>
      <c r="L84" s="74">
        <f t="shared" si="29"/>
        <v>0</v>
      </c>
      <c r="M84" s="74">
        <f t="shared" si="29"/>
        <v>1207244.4761520047</v>
      </c>
      <c r="N84" s="74">
        <f>N85</f>
        <v>4471275.837600017</v>
      </c>
      <c r="O84" s="75">
        <f>O85</f>
        <v>0.61513588066939795</v>
      </c>
      <c r="P84" s="20">
        <v>4471275.837600017</v>
      </c>
      <c r="Q84" s="20">
        <f t="shared" ref="Q84:Q147" si="30">N84-P84</f>
        <v>0</v>
      </c>
    </row>
    <row r="85" spans="1:25" s="83" customFormat="1" x14ac:dyDescent="0.3">
      <c r="A85" s="76">
        <v>2</v>
      </c>
      <c r="B85" s="77">
        <v>1</v>
      </c>
      <c r="C85" s="77">
        <v>5</v>
      </c>
      <c r="D85" s="77">
        <v>3</v>
      </c>
      <c r="E85" s="77" t="s">
        <v>40</v>
      </c>
      <c r="F85" s="84" t="s">
        <v>103</v>
      </c>
      <c r="G85" s="79">
        <f>0.19*P85</f>
        <v>849542.40914400318</v>
      </c>
      <c r="H85" s="79">
        <f>0.34*P85</f>
        <v>1520233.784784006</v>
      </c>
      <c r="I85" s="79">
        <f>0.13*P85</f>
        <v>581265.85888800223</v>
      </c>
      <c r="J85" s="79">
        <f>0.03*P85</f>
        <v>134138.2751280005</v>
      </c>
      <c r="K85" s="79">
        <f>0.04*P85</f>
        <v>178851.03350400069</v>
      </c>
      <c r="L85" s="79">
        <f>0*P85</f>
        <v>0</v>
      </c>
      <c r="M85" s="79">
        <f>0.27*P85</f>
        <v>1207244.4761520047</v>
      </c>
      <c r="N85" s="80">
        <f>SUBTOTAL(9,G85:M85)</f>
        <v>4471275.837600017</v>
      </c>
      <c r="O85" s="81">
        <f>(N85/$N$19)*100</f>
        <v>0.61513588066939795</v>
      </c>
      <c r="P85" s="82">
        <v>4471275.837600017</v>
      </c>
      <c r="Q85" s="82">
        <f t="shared" si="30"/>
        <v>0</v>
      </c>
      <c r="R85" s="82"/>
      <c r="S85" s="82"/>
      <c r="T85" s="82"/>
      <c r="U85" s="82"/>
      <c r="V85" s="82"/>
      <c r="W85" s="82"/>
      <c r="X85" s="82"/>
      <c r="Y85" s="82"/>
    </row>
    <row r="86" spans="1:25" x14ac:dyDescent="0.3">
      <c r="A86" s="71">
        <v>2</v>
      </c>
      <c r="B86" s="72">
        <v>1</v>
      </c>
      <c r="C86" s="72">
        <v>5</v>
      </c>
      <c r="D86" s="72">
        <v>4</v>
      </c>
      <c r="E86" s="72"/>
      <c r="F86" s="71" t="s">
        <v>104</v>
      </c>
      <c r="G86" s="74">
        <f t="shared" ref="G86:M86" si="31">G87</f>
        <v>0</v>
      </c>
      <c r="H86" s="74">
        <f t="shared" si="31"/>
        <v>0</v>
      </c>
      <c r="I86" s="74">
        <f t="shared" si="31"/>
        <v>0</v>
      </c>
      <c r="J86" s="74">
        <f t="shared" si="31"/>
        <v>0</v>
      </c>
      <c r="K86" s="74">
        <f t="shared" si="31"/>
        <v>0</v>
      </c>
      <c r="L86" s="74">
        <f t="shared" si="31"/>
        <v>0</v>
      </c>
      <c r="M86" s="74">
        <f t="shared" si="31"/>
        <v>0</v>
      </c>
      <c r="N86" s="74">
        <f>N87</f>
        <v>0</v>
      </c>
      <c r="O86" s="75">
        <f>O87</f>
        <v>0</v>
      </c>
      <c r="P86" s="20">
        <v>0</v>
      </c>
      <c r="Q86" s="20">
        <f t="shared" si="30"/>
        <v>0</v>
      </c>
    </row>
    <row r="87" spans="1:25" x14ac:dyDescent="0.3">
      <c r="A87" s="85">
        <v>2</v>
      </c>
      <c r="B87" s="86">
        <v>1</v>
      </c>
      <c r="C87" s="86">
        <v>5</v>
      </c>
      <c r="D87" s="86">
        <v>4</v>
      </c>
      <c r="E87" s="86" t="s">
        <v>40</v>
      </c>
      <c r="F87" s="87" t="s">
        <v>104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f>SUBTOTAL(9,G87:M87)</f>
        <v>0</v>
      </c>
      <c r="O87" s="90">
        <f>(N87/$N$19)*100</f>
        <v>0</v>
      </c>
      <c r="P87" s="20">
        <v>0</v>
      </c>
      <c r="Q87" s="20">
        <f t="shared" si="30"/>
        <v>0</v>
      </c>
    </row>
    <row r="88" spans="1:25" x14ac:dyDescent="0.3">
      <c r="A88" s="60">
        <v>2</v>
      </c>
      <c r="B88" s="61">
        <v>2</v>
      </c>
      <c r="C88" s="62"/>
      <c r="D88" s="62"/>
      <c r="E88" s="62"/>
      <c r="F88" s="63" t="s">
        <v>105</v>
      </c>
      <c r="G88" s="64">
        <f t="shared" ref="G88:M88" si="32">+G89+G107+G112+G117+G126+G147+G166+G184</f>
        <v>382639.25223595125</v>
      </c>
      <c r="H88" s="64">
        <f t="shared" si="32"/>
        <v>168143.92505380756</v>
      </c>
      <c r="I88" s="64">
        <f t="shared" si="32"/>
        <v>489437.38310880878</v>
      </c>
      <c r="J88" s="64">
        <f t="shared" si="32"/>
        <v>189100.93456357124</v>
      </c>
      <c r="K88" s="64">
        <f t="shared" si="32"/>
        <v>92134.579418095003</v>
      </c>
      <c r="L88" s="64">
        <f t="shared" si="32"/>
        <v>15000</v>
      </c>
      <c r="M88" s="64">
        <f t="shared" si="32"/>
        <v>24853308.08721602</v>
      </c>
      <c r="N88" s="64">
        <f>+N89+N107+N112+N117+N126+N147+N166+N184</f>
        <v>26189764.161596254</v>
      </c>
      <c r="O88" s="65">
        <f>+O89+O107+O112+O117+O126+O147+O166+O184</f>
        <v>3.6030574330915419</v>
      </c>
      <c r="P88" s="20">
        <v>26189764.157366294</v>
      </c>
      <c r="Q88" s="20">
        <f t="shared" si="30"/>
        <v>4.229959100484848E-3</v>
      </c>
    </row>
    <row r="89" spans="1:25" x14ac:dyDescent="0.3">
      <c r="A89" s="66">
        <v>2</v>
      </c>
      <c r="B89" s="67">
        <v>2</v>
      </c>
      <c r="C89" s="67">
        <v>1</v>
      </c>
      <c r="D89" s="67"/>
      <c r="E89" s="67"/>
      <c r="F89" s="68" t="s">
        <v>106</v>
      </c>
      <c r="G89" s="69">
        <f t="shared" ref="G89:M89" si="33">+G90+G92+G94+G96+G98+G100+G103+G105</f>
        <v>0</v>
      </c>
      <c r="H89" s="69">
        <f t="shared" si="33"/>
        <v>0</v>
      </c>
      <c r="I89" s="69">
        <f t="shared" si="33"/>
        <v>0</v>
      </c>
      <c r="J89" s="69">
        <f t="shared" si="33"/>
        <v>0</v>
      </c>
      <c r="K89" s="69">
        <f t="shared" si="33"/>
        <v>0</v>
      </c>
      <c r="L89" s="69">
        <f t="shared" si="33"/>
        <v>0</v>
      </c>
      <c r="M89" s="69">
        <f t="shared" si="33"/>
        <v>3342545.4922109507</v>
      </c>
      <c r="N89" s="69">
        <f>+N90+N92+N94+N96+N98+N100+N103+N105</f>
        <v>3342545.4922109507</v>
      </c>
      <c r="O89" s="70">
        <f>+O90+O92+O94+O96+O98+O100+O103+O105</f>
        <v>0.45985077631272769</v>
      </c>
      <c r="P89" s="20">
        <v>3342545.492210954</v>
      </c>
      <c r="Q89" s="20">
        <f t="shared" si="30"/>
        <v>0</v>
      </c>
    </row>
    <row r="90" spans="1:25" x14ac:dyDescent="0.3">
      <c r="A90" s="71">
        <v>2</v>
      </c>
      <c r="B90" s="72">
        <v>2</v>
      </c>
      <c r="C90" s="72">
        <v>1</v>
      </c>
      <c r="D90" s="72">
        <v>1</v>
      </c>
      <c r="E90" s="72"/>
      <c r="F90" s="73" t="s">
        <v>107</v>
      </c>
      <c r="G90" s="101">
        <f t="shared" ref="G90:M90" si="34">G91</f>
        <v>0</v>
      </c>
      <c r="H90" s="101">
        <f t="shared" si="34"/>
        <v>0</v>
      </c>
      <c r="I90" s="101">
        <f t="shared" si="34"/>
        <v>0</v>
      </c>
      <c r="J90" s="101">
        <f t="shared" si="34"/>
        <v>0</v>
      </c>
      <c r="K90" s="101">
        <f t="shared" si="34"/>
        <v>0</v>
      </c>
      <c r="L90" s="101">
        <f t="shared" si="34"/>
        <v>0</v>
      </c>
      <c r="M90" s="101">
        <f t="shared" si="34"/>
        <v>0</v>
      </c>
      <c r="N90" s="74">
        <f>N91</f>
        <v>0</v>
      </c>
      <c r="O90" s="75">
        <f>O91</f>
        <v>0</v>
      </c>
      <c r="P90" s="20">
        <v>0</v>
      </c>
      <c r="Q90" s="20">
        <f t="shared" si="30"/>
        <v>0</v>
      </c>
    </row>
    <row r="91" spans="1:25" x14ac:dyDescent="0.3">
      <c r="A91" s="95">
        <v>2</v>
      </c>
      <c r="B91" s="86">
        <v>2</v>
      </c>
      <c r="C91" s="86">
        <v>1</v>
      </c>
      <c r="D91" s="86">
        <v>1</v>
      </c>
      <c r="E91" s="86" t="s">
        <v>40</v>
      </c>
      <c r="F91" s="96" t="s">
        <v>107</v>
      </c>
      <c r="G91" s="89">
        <v>0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f>SUBTOTAL(9,G91:M91)</f>
        <v>0</v>
      </c>
      <c r="O91" s="90">
        <f>(N91/$N$19)*100</f>
        <v>0</v>
      </c>
      <c r="P91" s="20">
        <v>0</v>
      </c>
      <c r="Q91" s="20">
        <f t="shared" si="30"/>
        <v>0</v>
      </c>
    </row>
    <row r="92" spans="1:25" x14ac:dyDescent="0.3">
      <c r="A92" s="71">
        <v>2</v>
      </c>
      <c r="B92" s="72">
        <v>2</v>
      </c>
      <c r="C92" s="72">
        <v>1</v>
      </c>
      <c r="D92" s="72">
        <v>2</v>
      </c>
      <c r="E92" s="72"/>
      <c r="F92" s="73" t="s">
        <v>108</v>
      </c>
      <c r="G92" s="74">
        <f t="shared" ref="G92:M92" si="35">G93</f>
        <v>0</v>
      </c>
      <c r="H92" s="74">
        <f t="shared" si="35"/>
        <v>0</v>
      </c>
      <c r="I92" s="74">
        <f t="shared" si="35"/>
        <v>0</v>
      </c>
      <c r="J92" s="74">
        <f t="shared" si="35"/>
        <v>0</v>
      </c>
      <c r="K92" s="74">
        <f t="shared" si="35"/>
        <v>0</v>
      </c>
      <c r="L92" s="74">
        <f t="shared" si="35"/>
        <v>0</v>
      </c>
      <c r="M92" s="74">
        <f t="shared" si="35"/>
        <v>0</v>
      </c>
      <c r="N92" s="74">
        <f>N93</f>
        <v>0</v>
      </c>
      <c r="O92" s="75">
        <f>O93</f>
        <v>0</v>
      </c>
      <c r="P92" s="20">
        <v>0</v>
      </c>
      <c r="Q92" s="20">
        <f t="shared" si="30"/>
        <v>0</v>
      </c>
    </row>
    <row r="93" spans="1:25" x14ac:dyDescent="0.3">
      <c r="A93" s="95">
        <v>2</v>
      </c>
      <c r="B93" s="86">
        <v>2</v>
      </c>
      <c r="C93" s="86">
        <v>1</v>
      </c>
      <c r="D93" s="86">
        <v>2</v>
      </c>
      <c r="E93" s="86" t="s">
        <v>40</v>
      </c>
      <c r="F93" s="96" t="s">
        <v>108</v>
      </c>
      <c r="G93" s="89">
        <v>0</v>
      </c>
      <c r="H93" s="89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f>SUBTOTAL(9,G93:M93)</f>
        <v>0</v>
      </c>
      <c r="O93" s="90">
        <f>(N93/$N$19)*100</f>
        <v>0</v>
      </c>
      <c r="P93" s="20">
        <v>0</v>
      </c>
      <c r="Q93" s="20">
        <f t="shared" si="30"/>
        <v>0</v>
      </c>
    </row>
    <row r="94" spans="1:25" x14ac:dyDescent="0.3">
      <c r="A94" s="71">
        <v>2</v>
      </c>
      <c r="B94" s="72">
        <v>2</v>
      </c>
      <c r="C94" s="72">
        <v>1</v>
      </c>
      <c r="D94" s="72">
        <v>3</v>
      </c>
      <c r="E94" s="72"/>
      <c r="F94" s="73" t="s">
        <v>109</v>
      </c>
      <c r="G94" s="74">
        <f t="shared" ref="G94:M94" si="36">G95</f>
        <v>0</v>
      </c>
      <c r="H94" s="74">
        <f t="shared" si="36"/>
        <v>0</v>
      </c>
      <c r="I94" s="74">
        <f t="shared" si="36"/>
        <v>0</v>
      </c>
      <c r="J94" s="74">
        <f t="shared" si="36"/>
        <v>0</v>
      </c>
      <c r="K94" s="74">
        <f t="shared" si="36"/>
        <v>0</v>
      </c>
      <c r="L94" s="74">
        <f t="shared" si="36"/>
        <v>0</v>
      </c>
      <c r="M94" s="74">
        <f t="shared" si="36"/>
        <v>2687760.4710460198</v>
      </c>
      <c r="N94" s="74">
        <f>N95</f>
        <v>2687760.4710460198</v>
      </c>
      <c r="O94" s="75">
        <f>O95</f>
        <v>0.36976871131098188</v>
      </c>
      <c r="P94" s="20">
        <v>2687760.4710460231</v>
      </c>
      <c r="Q94" s="20">
        <f t="shared" si="30"/>
        <v>0</v>
      </c>
    </row>
    <row r="95" spans="1:25" x14ac:dyDescent="0.3">
      <c r="A95" s="85">
        <v>2</v>
      </c>
      <c r="B95" s="86">
        <v>2</v>
      </c>
      <c r="C95" s="86">
        <v>1</v>
      </c>
      <c r="D95" s="86">
        <v>3</v>
      </c>
      <c r="E95" s="86" t="s">
        <v>40</v>
      </c>
      <c r="F95" s="87" t="s">
        <v>109</v>
      </c>
      <c r="G95" s="92">
        <v>0</v>
      </c>
      <c r="H95" s="92">
        <v>0</v>
      </c>
      <c r="I95" s="92">
        <v>0</v>
      </c>
      <c r="J95" s="92">
        <v>0</v>
      </c>
      <c r="K95" s="92">
        <v>0</v>
      </c>
      <c r="L95" s="92">
        <v>0</v>
      </c>
      <c r="M95" s="92">
        <v>2687760.4710460198</v>
      </c>
      <c r="N95" s="102">
        <f>SUM(G95:M95)</f>
        <v>2687760.4710460198</v>
      </c>
      <c r="O95" s="90">
        <f>(N95/$N$19)*100</f>
        <v>0.36976871131098188</v>
      </c>
      <c r="P95" s="20">
        <v>2687760.4710460231</v>
      </c>
      <c r="Q95" s="20">
        <f t="shared" si="30"/>
        <v>0</v>
      </c>
    </row>
    <row r="96" spans="1:25" x14ac:dyDescent="0.3">
      <c r="A96" s="71">
        <v>2</v>
      </c>
      <c r="B96" s="72">
        <v>2</v>
      </c>
      <c r="C96" s="72">
        <v>1</v>
      </c>
      <c r="D96" s="72">
        <v>4</v>
      </c>
      <c r="E96" s="72"/>
      <c r="F96" s="73" t="s">
        <v>110</v>
      </c>
      <c r="G96" s="74">
        <f t="shared" ref="G96:M96" si="37">G97</f>
        <v>0</v>
      </c>
      <c r="H96" s="74">
        <f t="shared" si="37"/>
        <v>0</v>
      </c>
      <c r="I96" s="74">
        <f t="shared" si="37"/>
        <v>0</v>
      </c>
      <c r="J96" s="74">
        <f t="shared" si="37"/>
        <v>0</v>
      </c>
      <c r="K96" s="74">
        <f t="shared" si="37"/>
        <v>0</v>
      </c>
      <c r="L96" s="74">
        <f t="shared" si="37"/>
        <v>0</v>
      </c>
      <c r="M96" s="74">
        <f t="shared" si="37"/>
        <v>0</v>
      </c>
      <c r="N96" s="74">
        <f>N97</f>
        <v>0</v>
      </c>
      <c r="O96" s="75">
        <f>O97</f>
        <v>0</v>
      </c>
      <c r="P96" s="20">
        <v>0</v>
      </c>
      <c r="Q96" s="20">
        <f t="shared" si="30"/>
        <v>0</v>
      </c>
    </row>
    <row r="97" spans="1:19" x14ac:dyDescent="0.3">
      <c r="A97" s="95">
        <v>2</v>
      </c>
      <c r="B97" s="86">
        <v>2</v>
      </c>
      <c r="C97" s="86">
        <v>1</v>
      </c>
      <c r="D97" s="86">
        <v>4</v>
      </c>
      <c r="E97" s="86" t="s">
        <v>40</v>
      </c>
      <c r="F97" s="96" t="s">
        <v>110</v>
      </c>
      <c r="G97" s="89">
        <v>0</v>
      </c>
      <c r="H97" s="89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f>SUBTOTAL(9,G97:M97)</f>
        <v>0</v>
      </c>
      <c r="O97" s="90">
        <f>(N97/$N$19)*100</f>
        <v>0</v>
      </c>
      <c r="P97" s="20">
        <v>0</v>
      </c>
      <c r="Q97" s="20">
        <f t="shared" si="30"/>
        <v>0</v>
      </c>
    </row>
    <row r="98" spans="1:19" x14ac:dyDescent="0.3">
      <c r="A98" s="71">
        <v>2</v>
      </c>
      <c r="B98" s="72">
        <v>2</v>
      </c>
      <c r="C98" s="72">
        <v>1</v>
      </c>
      <c r="D98" s="72">
        <v>5</v>
      </c>
      <c r="E98" s="72"/>
      <c r="F98" s="73" t="s">
        <v>111</v>
      </c>
      <c r="G98" s="74">
        <f t="shared" ref="G98:M98" si="38">G99</f>
        <v>0</v>
      </c>
      <c r="H98" s="74">
        <f t="shared" si="38"/>
        <v>0</v>
      </c>
      <c r="I98" s="74">
        <f t="shared" si="38"/>
        <v>0</v>
      </c>
      <c r="J98" s="74">
        <f t="shared" si="38"/>
        <v>0</v>
      </c>
      <c r="K98" s="74">
        <f t="shared" si="38"/>
        <v>0</v>
      </c>
      <c r="L98" s="74">
        <f t="shared" si="38"/>
        <v>0</v>
      </c>
      <c r="M98" s="74">
        <f t="shared" si="38"/>
        <v>654785.02116493089</v>
      </c>
      <c r="N98" s="74">
        <f>N99</f>
        <v>654785.02116493089</v>
      </c>
      <c r="O98" s="75">
        <f>O99</f>
        <v>9.0082065001745815E-2</v>
      </c>
      <c r="P98" s="20">
        <v>654785.02116493089</v>
      </c>
      <c r="Q98" s="20">
        <f t="shared" si="30"/>
        <v>0</v>
      </c>
    </row>
    <row r="99" spans="1:19" x14ac:dyDescent="0.3">
      <c r="A99" s="95">
        <v>2</v>
      </c>
      <c r="B99" s="86">
        <v>2</v>
      </c>
      <c r="C99" s="86">
        <v>1</v>
      </c>
      <c r="D99" s="86">
        <v>5</v>
      </c>
      <c r="E99" s="86" t="s">
        <v>40</v>
      </c>
      <c r="F99" s="96" t="s">
        <v>111</v>
      </c>
      <c r="G99" s="92">
        <v>0</v>
      </c>
      <c r="H99" s="92">
        <v>0</v>
      </c>
      <c r="I99" s="92">
        <v>0</v>
      </c>
      <c r="J99" s="92">
        <v>0</v>
      </c>
      <c r="K99" s="92">
        <v>0</v>
      </c>
      <c r="L99" s="92">
        <v>0</v>
      </c>
      <c r="M99" s="92">
        <v>654785.02116493089</v>
      </c>
      <c r="N99" s="102">
        <f>SUM(G99:M99)</f>
        <v>654785.02116493089</v>
      </c>
      <c r="O99" s="90">
        <f>(N99/$N$19)*100</f>
        <v>9.0082065001745815E-2</v>
      </c>
      <c r="P99" s="20">
        <v>654785.02116493089</v>
      </c>
      <c r="Q99" s="20">
        <f t="shared" si="30"/>
        <v>0</v>
      </c>
    </row>
    <row r="100" spans="1:19" x14ac:dyDescent="0.3">
      <c r="A100" s="71">
        <v>2</v>
      </c>
      <c r="B100" s="72">
        <v>2</v>
      </c>
      <c r="C100" s="72">
        <v>1</v>
      </c>
      <c r="D100" s="72">
        <v>6</v>
      </c>
      <c r="E100" s="72"/>
      <c r="F100" s="73" t="s">
        <v>112</v>
      </c>
      <c r="G100" s="74">
        <f t="shared" ref="G100:M100" si="39">G101+G102</f>
        <v>0</v>
      </c>
      <c r="H100" s="74">
        <f t="shared" si="39"/>
        <v>0</v>
      </c>
      <c r="I100" s="74">
        <f t="shared" si="39"/>
        <v>0</v>
      </c>
      <c r="J100" s="74">
        <f t="shared" si="39"/>
        <v>0</v>
      </c>
      <c r="K100" s="74">
        <f t="shared" si="39"/>
        <v>0</v>
      </c>
      <c r="L100" s="74">
        <f t="shared" si="39"/>
        <v>0</v>
      </c>
      <c r="M100" s="74">
        <f t="shared" si="39"/>
        <v>0</v>
      </c>
      <c r="N100" s="74">
        <f>N101+N102</f>
        <v>0</v>
      </c>
      <c r="O100" s="75">
        <f>O101+O102</f>
        <v>0</v>
      </c>
      <c r="P100" s="20">
        <v>0</v>
      </c>
      <c r="Q100" s="20">
        <f t="shared" si="30"/>
        <v>0</v>
      </c>
    </row>
    <row r="101" spans="1:19" x14ac:dyDescent="0.3">
      <c r="A101" s="95">
        <v>2</v>
      </c>
      <c r="B101" s="86">
        <v>2</v>
      </c>
      <c r="C101" s="86">
        <v>1</v>
      </c>
      <c r="D101" s="86">
        <v>6</v>
      </c>
      <c r="E101" s="86" t="s">
        <v>40</v>
      </c>
      <c r="F101" s="96" t="s">
        <v>113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89">
        <f>SUBTOTAL(9,G101:M101)</f>
        <v>0</v>
      </c>
      <c r="O101" s="90">
        <f>(N101/$N$19)*100</f>
        <v>0</v>
      </c>
      <c r="P101" s="20">
        <v>0</v>
      </c>
      <c r="Q101" s="20">
        <f t="shared" si="30"/>
        <v>0</v>
      </c>
    </row>
    <row r="102" spans="1:19" x14ac:dyDescent="0.3">
      <c r="A102" s="95">
        <v>2</v>
      </c>
      <c r="B102" s="86">
        <v>2</v>
      </c>
      <c r="C102" s="86">
        <v>1</v>
      </c>
      <c r="D102" s="86">
        <v>6</v>
      </c>
      <c r="E102" s="86" t="s">
        <v>42</v>
      </c>
      <c r="F102" s="96" t="s">
        <v>114</v>
      </c>
      <c r="G102" s="103">
        <v>0</v>
      </c>
      <c r="H102" s="103">
        <v>0</v>
      </c>
      <c r="I102" s="103">
        <v>0</v>
      </c>
      <c r="J102" s="103">
        <v>0</v>
      </c>
      <c r="K102" s="103">
        <v>0</v>
      </c>
      <c r="L102" s="103">
        <v>0</v>
      </c>
      <c r="M102" s="103">
        <v>0</v>
      </c>
      <c r="N102" s="89">
        <f>SUBTOTAL(9,G102:M102)</f>
        <v>0</v>
      </c>
      <c r="O102" s="90">
        <f>(N102/$N$19)*100</f>
        <v>0</v>
      </c>
      <c r="P102" s="20">
        <v>0</v>
      </c>
      <c r="Q102" s="20">
        <f t="shared" si="30"/>
        <v>0</v>
      </c>
    </row>
    <row r="103" spans="1:19" x14ac:dyDescent="0.3">
      <c r="A103" s="71">
        <v>2</v>
      </c>
      <c r="B103" s="72">
        <v>2</v>
      </c>
      <c r="C103" s="72">
        <v>1</v>
      </c>
      <c r="D103" s="72">
        <v>7</v>
      </c>
      <c r="E103" s="72"/>
      <c r="F103" s="73" t="s">
        <v>115</v>
      </c>
      <c r="G103" s="74">
        <f t="shared" ref="G103:M103" si="40">G104</f>
        <v>0</v>
      </c>
      <c r="H103" s="74">
        <f t="shared" si="40"/>
        <v>0</v>
      </c>
      <c r="I103" s="74">
        <f t="shared" si="40"/>
        <v>0</v>
      </c>
      <c r="J103" s="74">
        <f t="shared" si="40"/>
        <v>0</v>
      </c>
      <c r="K103" s="74">
        <f t="shared" si="40"/>
        <v>0</v>
      </c>
      <c r="L103" s="74">
        <f t="shared" si="40"/>
        <v>0</v>
      </c>
      <c r="M103" s="74">
        <f t="shared" si="40"/>
        <v>0</v>
      </c>
      <c r="N103" s="74">
        <f>N104</f>
        <v>0</v>
      </c>
      <c r="O103" s="75">
        <f>O104</f>
        <v>0</v>
      </c>
      <c r="P103" s="20">
        <v>0</v>
      </c>
      <c r="Q103" s="20">
        <f t="shared" si="30"/>
        <v>0</v>
      </c>
    </row>
    <row r="104" spans="1:19" x14ac:dyDescent="0.3">
      <c r="A104" s="95">
        <v>2</v>
      </c>
      <c r="B104" s="86">
        <v>2</v>
      </c>
      <c r="C104" s="86">
        <v>1</v>
      </c>
      <c r="D104" s="86">
        <v>7</v>
      </c>
      <c r="E104" s="86" t="s">
        <v>40</v>
      </c>
      <c r="F104" s="96" t="s">
        <v>115</v>
      </c>
      <c r="G104" s="89">
        <v>0</v>
      </c>
      <c r="H104" s="89">
        <v>0</v>
      </c>
      <c r="I104" s="89">
        <v>0</v>
      </c>
      <c r="J104" s="89">
        <v>0</v>
      </c>
      <c r="K104" s="89">
        <v>0</v>
      </c>
      <c r="L104" s="89">
        <v>0</v>
      </c>
      <c r="M104" s="89">
        <v>0</v>
      </c>
      <c r="N104" s="89">
        <f>SUBTOTAL(9,G104:M104)</f>
        <v>0</v>
      </c>
      <c r="O104" s="90">
        <f>(N104/$N$19)*100</f>
        <v>0</v>
      </c>
      <c r="P104" s="20">
        <v>0</v>
      </c>
      <c r="Q104" s="20">
        <f t="shared" si="30"/>
        <v>0</v>
      </c>
    </row>
    <row r="105" spans="1:19" x14ac:dyDescent="0.3">
      <c r="A105" s="71">
        <v>2</v>
      </c>
      <c r="B105" s="72">
        <v>2</v>
      </c>
      <c r="C105" s="72">
        <v>1</v>
      </c>
      <c r="D105" s="72">
        <v>8</v>
      </c>
      <c r="E105" s="72"/>
      <c r="F105" s="73" t="s">
        <v>116</v>
      </c>
      <c r="G105" s="74">
        <f t="shared" ref="G105:M105" si="41">G106</f>
        <v>0</v>
      </c>
      <c r="H105" s="74">
        <f t="shared" si="41"/>
        <v>0</v>
      </c>
      <c r="I105" s="74">
        <f t="shared" si="41"/>
        <v>0</v>
      </c>
      <c r="J105" s="74">
        <f t="shared" si="41"/>
        <v>0</v>
      </c>
      <c r="K105" s="74">
        <f t="shared" si="41"/>
        <v>0</v>
      </c>
      <c r="L105" s="74">
        <f t="shared" si="41"/>
        <v>0</v>
      </c>
      <c r="M105" s="74">
        <f t="shared" si="41"/>
        <v>0</v>
      </c>
      <c r="N105" s="74">
        <f>N106</f>
        <v>0</v>
      </c>
      <c r="O105" s="75">
        <f>O106</f>
        <v>0</v>
      </c>
      <c r="P105" s="20">
        <v>0</v>
      </c>
      <c r="Q105" s="20">
        <f t="shared" si="30"/>
        <v>0</v>
      </c>
    </row>
    <row r="106" spans="1:19" x14ac:dyDescent="0.3">
      <c r="A106" s="85">
        <v>2</v>
      </c>
      <c r="B106" s="86">
        <v>2</v>
      </c>
      <c r="C106" s="86">
        <v>1</v>
      </c>
      <c r="D106" s="86">
        <v>8</v>
      </c>
      <c r="E106" s="86" t="s">
        <v>40</v>
      </c>
      <c r="F106" s="87" t="s">
        <v>116</v>
      </c>
      <c r="G106" s="89">
        <v>0</v>
      </c>
      <c r="H106" s="89">
        <v>0</v>
      </c>
      <c r="I106" s="89">
        <v>0</v>
      </c>
      <c r="J106" s="89">
        <v>0</v>
      </c>
      <c r="K106" s="89">
        <v>0</v>
      </c>
      <c r="L106" s="89">
        <v>0</v>
      </c>
      <c r="M106" s="89">
        <v>0</v>
      </c>
      <c r="N106" s="89">
        <f>SUBTOTAL(9,G106:M106)</f>
        <v>0</v>
      </c>
      <c r="O106" s="90">
        <f>(N106/$N$19)*100</f>
        <v>0</v>
      </c>
      <c r="P106" s="20">
        <v>0</v>
      </c>
      <c r="Q106" s="20">
        <f t="shared" si="30"/>
        <v>0</v>
      </c>
    </row>
    <row r="107" spans="1:19" x14ac:dyDescent="0.3">
      <c r="A107" s="66">
        <v>2</v>
      </c>
      <c r="B107" s="67">
        <v>2</v>
      </c>
      <c r="C107" s="67">
        <v>2</v>
      </c>
      <c r="D107" s="67"/>
      <c r="E107" s="67"/>
      <c r="F107" s="68" t="s">
        <v>117</v>
      </c>
      <c r="G107" s="69">
        <f t="shared" ref="G107:M107" si="42">+G108+G110</f>
        <v>0</v>
      </c>
      <c r="H107" s="69">
        <f t="shared" si="42"/>
        <v>0</v>
      </c>
      <c r="I107" s="69">
        <f t="shared" si="42"/>
        <v>0</v>
      </c>
      <c r="J107" s="69">
        <f t="shared" si="42"/>
        <v>0</v>
      </c>
      <c r="K107" s="69">
        <f t="shared" si="42"/>
        <v>0</v>
      </c>
      <c r="L107" s="69">
        <f t="shared" si="42"/>
        <v>0</v>
      </c>
      <c r="M107" s="69">
        <f t="shared" si="42"/>
        <v>207.90457961585912</v>
      </c>
      <c r="N107" s="69">
        <f>+N108+N110</f>
        <v>207.90457961585912</v>
      </c>
      <c r="O107" s="70">
        <f>+O108+O110</f>
        <v>2.8602477530406163E-5</v>
      </c>
      <c r="P107" s="20">
        <v>207.90457961585912</v>
      </c>
      <c r="Q107" s="20">
        <f t="shared" si="30"/>
        <v>0</v>
      </c>
      <c r="R107" s="104"/>
      <c r="S107" s="104"/>
    </row>
    <row r="108" spans="1:19" x14ac:dyDescent="0.3">
      <c r="A108" s="71">
        <v>2</v>
      </c>
      <c r="B108" s="72">
        <v>2</v>
      </c>
      <c r="C108" s="72">
        <v>2</v>
      </c>
      <c r="D108" s="72">
        <v>1</v>
      </c>
      <c r="E108" s="72"/>
      <c r="F108" s="73" t="s">
        <v>118</v>
      </c>
      <c r="G108" s="74">
        <f t="shared" ref="G108:M108" si="43">G109</f>
        <v>0</v>
      </c>
      <c r="H108" s="74">
        <f t="shared" si="43"/>
        <v>0</v>
      </c>
      <c r="I108" s="74">
        <f t="shared" si="43"/>
        <v>0</v>
      </c>
      <c r="J108" s="74">
        <f t="shared" si="43"/>
        <v>0</v>
      </c>
      <c r="K108" s="74">
        <f t="shared" si="43"/>
        <v>0</v>
      </c>
      <c r="L108" s="74">
        <f t="shared" si="43"/>
        <v>0</v>
      </c>
      <c r="M108" s="74">
        <f t="shared" si="43"/>
        <v>0</v>
      </c>
      <c r="N108" s="74">
        <f>N109</f>
        <v>0</v>
      </c>
      <c r="O108" s="75">
        <f>O109</f>
        <v>0</v>
      </c>
      <c r="P108" s="20">
        <v>0</v>
      </c>
      <c r="Q108" s="20">
        <f t="shared" si="30"/>
        <v>0</v>
      </c>
      <c r="R108" s="104"/>
      <c r="S108" s="104"/>
    </row>
    <row r="109" spans="1:19" x14ac:dyDescent="0.3">
      <c r="A109" s="85">
        <v>2</v>
      </c>
      <c r="B109" s="86">
        <v>2</v>
      </c>
      <c r="C109" s="86">
        <v>2</v>
      </c>
      <c r="D109" s="86">
        <v>1</v>
      </c>
      <c r="E109" s="86" t="s">
        <v>40</v>
      </c>
      <c r="F109" s="87" t="s">
        <v>118</v>
      </c>
      <c r="G109" s="89">
        <v>0</v>
      </c>
      <c r="H109" s="89">
        <v>0</v>
      </c>
      <c r="I109" s="89">
        <v>0</v>
      </c>
      <c r="J109" s="89">
        <v>0</v>
      </c>
      <c r="K109" s="89">
        <v>0</v>
      </c>
      <c r="L109" s="89">
        <v>0</v>
      </c>
      <c r="M109" s="89">
        <v>0</v>
      </c>
      <c r="N109" s="89">
        <f>SUBTOTAL(9,G109:M109)</f>
        <v>0</v>
      </c>
      <c r="O109" s="90">
        <f>(N109/$N$19)*100</f>
        <v>0</v>
      </c>
      <c r="P109" s="20">
        <v>0</v>
      </c>
      <c r="Q109" s="20">
        <f t="shared" si="30"/>
        <v>0</v>
      </c>
      <c r="R109" s="104"/>
      <c r="S109" s="104"/>
    </row>
    <row r="110" spans="1:19" x14ac:dyDescent="0.3">
      <c r="A110" s="71">
        <v>2</v>
      </c>
      <c r="B110" s="72">
        <v>2</v>
      </c>
      <c r="C110" s="72">
        <v>2</v>
      </c>
      <c r="D110" s="72">
        <v>2</v>
      </c>
      <c r="E110" s="72"/>
      <c r="F110" s="73" t="s">
        <v>119</v>
      </c>
      <c r="G110" s="74">
        <f t="shared" ref="G110:M110" si="44">G111</f>
        <v>0</v>
      </c>
      <c r="H110" s="74">
        <f t="shared" si="44"/>
        <v>0</v>
      </c>
      <c r="I110" s="74">
        <f t="shared" si="44"/>
        <v>0</v>
      </c>
      <c r="J110" s="74">
        <f t="shared" si="44"/>
        <v>0</v>
      </c>
      <c r="K110" s="74">
        <f t="shared" si="44"/>
        <v>0</v>
      </c>
      <c r="L110" s="74">
        <f t="shared" si="44"/>
        <v>0</v>
      </c>
      <c r="M110" s="74">
        <f t="shared" si="44"/>
        <v>207.90457961585912</v>
      </c>
      <c r="N110" s="74">
        <f>N111</f>
        <v>207.90457961585912</v>
      </c>
      <c r="O110" s="75">
        <f>O111</f>
        <v>2.8602477530406163E-5</v>
      </c>
      <c r="P110" s="20">
        <v>207.90457961585912</v>
      </c>
      <c r="Q110" s="20">
        <f t="shared" si="30"/>
        <v>0</v>
      </c>
      <c r="R110" s="104"/>
      <c r="S110" s="104"/>
    </row>
    <row r="111" spans="1:19" x14ac:dyDescent="0.3">
      <c r="A111" s="85">
        <v>2</v>
      </c>
      <c r="B111" s="86">
        <v>2</v>
      </c>
      <c r="C111" s="86">
        <v>2</v>
      </c>
      <c r="D111" s="86">
        <v>2</v>
      </c>
      <c r="E111" s="86" t="s">
        <v>40</v>
      </c>
      <c r="F111" s="87" t="s">
        <v>119</v>
      </c>
      <c r="G111" s="92">
        <v>0</v>
      </c>
      <c r="H111" s="92">
        <v>0</v>
      </c>
      <c r="I111" s="92">
        <v>0</v>
      </c>
      <c r="J111" s="92">
        <v>0</v>
      </c>
      <c r="K111" s="92">
        <v>0</v>
      </c>
      <c r="L111" s="92">
        <v>0</v>
      </c>
      <c r="M111" s="92">
        <v>207.90457961585912</v>
      </c>
      <c r="N111" s="89">
        <f>SUBTOTAL(9,G111:M111)</f>
        <v>207.90457961585912</v>
      </c>
      <c r="O111" s="90">
        <f>(N111/$N$19)*100</f>
        <v>2.8602477530406163E-5</v>
      </c>
      <c r="P111" s="105">
        <v>207.90457961585912</v>
      </c>
      <c r="Q111" s="20">
        <f t="shared" si="30"/>
        <v>0</v>
      </c>
      <c r="R111" s="104"/>
      <c r="S111" s="104"/>
    </row>
    <row r="112" spans="1:19" x14ac:dyDescent="0.3">
      <c r="A112" s="66">
        <v>2</v>
      </c>
      <c r="B112" s="67">
        <v>2</v>
      </c>
      <c r="C112" s="67">
        <v>3</v>
      </c>
      <c r="D112" s="67"/>
      <c r="E112" s="67"/>
      <c r="F112" s="68" t="s">
        <v>120</v>
      </c>
      <c r="G112" s="69">
        <f t="shared" ref="G112:M112" si="45">+G113+G115</f>
        <v>0</v>
      </c>
      <c r="H112" s="69">
        <f t="shared" si="45"/>
        <v>0</v>
      </c>
      <c r="I112" s="69">
        <f t="shared" si="45"/>
        <v>0</v>
      </c>
      <c r="J112" s="69">
        <f t="shared" si="45"/>
        <v>0</v>
      </c>
      <c r="K112" s="69">
        <f t="shared" si="45"/>
        <v>0</v>
      </c>
      <c r="L112" s="69">
        <f t="shared" si="45"/>
        <v>0</v>
      </c>
      <c r="M112" s="69">
        <f t="shared" si="45"/>
        <v>30697.652514983387</v>
      </c>
      <c r="N112" s="69">
        <f>+N113+N115</f>
        <v>30697.652514983387</v>
      </c>
      <c r="O112" s="70">
        <f>+O113+O115</f>
        <v>4.2232302814990607E-3</v>
      </c>
      <c r="P112" s="20">
        <v>30697.652514983387</v>
      </c>
      <c r="Q112" s="20">
        <f t="shared" si="30"/>
        <v>0</v>
      </c>
      <c r="R112" s="104"/>
      <c r="S112" s="104"/>
    </row>
    <row r="113" spans="1:19" x14ac:dyDescent="0.3">
      <c r="A113" s="71">
        <v>2</v>
      </c>
      <c r="B113" s="72">
        <v>2</v>
      </c>
      <c r="C113" s="72">
        <v>3</v>
      </c>
      <c r="D113" s="72">
        <v>1</v>
      </c>
      <c r="E113" s="72"/>
      <c r="F113" s="73" t="s">
        <v>121</v>
      </c>
      <c r="G113" s="74">
        <f t="shared" ref="G113:M113" si="46">G114</f>
        <v>0</v>
      </c>
      <c r="H113" s="74">
        <f t="shared" si="46"/>
        <v>0</v>
      </c>
      <c r="I113" s="74">
        <f t="shared" si="46"/>
        <v>0</v>
      </c>
      <c r="J113" s="74">
        <f t="shared" si="46"/>
        <v>0</v>
      </c>
      <c r="K113" s="74">
        <f t="shared" si="46"/>
        <v>0</v>
      </c>
      <c r="L113" s="74">
        <f t="shared" si="46"/>
        <v>0</v>
      </c>
      <c r="M113" s="74">
        <f t="shared" si="46"/>
        <v>30697.652514983387</v>
      </c>
      <c r="N113" s="74">
        <f>N114</f>
        <v>30697.652514983387</v>
      </c>
      <c r="O113" s="75">
        <f>O114</f>
        <v>4.2232302814990607E-3</v>
      </c>
      <c r="P113" s="20">
        <v>30697.652514983387</v>
      </c>
      <c r="Q113" s="20">
        <f t="shared" si="30"/>
        <v>0</v>
      </c>
      <c r="R113" s="104"/>
      <c r="S113" s="104"/>
    </row>
    <row r="114" spans="1:19" x14ac:dyDescent="0.3">
      <c r="A114" s="85">
        <v>2</v>
      </c>
      <c r="B114" s="86">
        <v>2</v>
      </c>
      <c r="C114" s="86">
        <v>3</v>
      </c>
      <c r="D114" s="86">
        <v>1</v>
      </c>
      <c r="E114" s="86" t="s">
        <v>40</v>
      </c>
      <c r="F114" s="87" t="s">
        <v>121</v>
      </c>
      <c r="G114" s="92">
        <v>0</v>
      </c>
      <c r="H114" s="92">
        <v>0</v>
      </c>
      <c r="I114" s="92">
        <v>0</v>
      </c>
      <c r="J114" s="92">
        <v>0</v>
      </c>
      <c r="K114" s="92">
        <v>0</v>
      </c>
      <c r="L114" s="92">
        <v>0</v>
      </c>
      <c r="M114" s="92">
        <v>30697.652514983387</v>
      </c>
      <c r="N114" s="89">
        <f>SUBTOTAL(9,G114:M114)</f>
        <v>30697.652514983387</v>
      </c>
      <c r="O114" s="90">
        <f>(N114/$N$19)*100</f>
        <v>4.2232302814990607E-3</v>
      </c>
      <c r="P114" s="20">
        <v>30697.652514983387</v>
      </c>
      <c r="Q114" s="20">
        <f t="shared" si="30"/>
        <v>0</v>
      </c>
      <c r="R114" s="104"/>
      <c r="S114" s="104"/>
    </row>
    <row r="115" spans="1:19" x14ac:dyDescent="0.3">
      <c r="A115" s="71">
        <v>2</v>
      </c>
      <c r="B115" s="72">
        <v>2</v>
      </c>
      <c r="C115" s="72">
        <v>3</v>
      </c>
      <c r="D115" s="72">
        <v>2</v>
      </c>
      <c r="E115" s="72"/>
      <c r="F115" s="73" t="s">
        <v>122</v>
      </c>
      <c r="G115" s="74">
        <f t="shared" ref="G115:M115" si="47">G116</f>
        <v>0</v>
      </c>
      <c r="H115" s="74">
        <f t="shared" si="47"/>
        <v>0</v>
      </c>
      <c r="I115" s="74">
        <f t="shared" si="47"/>
        <v>0</v>
      </c>
      <c r="J115" s="74">
        <f t="shared" si="47"/>
        <v>0</v>
      </c>
      <c r="K115" s="74">
        <f t="shared" si="47"/>
        <v>0</v>
      </c>
      <c r="L115" s="74">
        <f t="shared" si="47"/>
        <v>0</v>
      </c>
      <c r="M115" s="74">
        <f t="shared" si="47"/>
        <v>0</v>
      </c>
      <c r="N115" s="74">
        <f>N116</f>
        <v>0</v>
      </c>
      <c r="O115" s="75">
        <f>O116</f>
        <v>0</v>
      </c>
      <c r="P115" s="20">
        <v>0</v>
      </c>
      <c r="Q115" s="20">
        <f t="shared" si="30"/>
        <v>0</v>
      </c>
      <c r="R115" s="104"/>
      <c r="S115" s="104"/>
    </row>
    <row r="116" spans="1:19" x14ac:dyDescent="0.3">
      <c r="A116" s="95">
        <v>2</v>
      </c>
      <c r="B116" s="86">
        <v>2</v>
      </c>
      <c r="C116" s="86">
        <v>3</v>
      </c>
      <c r="D116" s="86">
        <v>2</v>
      </c>
      <c r="E116" s="86" t="s">
        <v>40</v>
      </c>
      <c r="F116" s="96" t="s">
        <v>122</v>
      </c>
      <c r="G116" s="89">
        <v>0</v>
      </c>
      <c r="H116" s="89">
        <v>0</v>
      </c>
      <c r="I116" s="89">
        <v>0</v>
      </c>
      <c r="J116" s="89">
        <v>0</v>
      </c>
      <c r="K116" s="89">
        <v>0</v>
      </c>
      <c r="L116" s="89">
        <v>0</v>
      </c>
      <c r="M116" s="89">
        <v>0</v>
      </c>
      <c r="N116" s="89">
        <f>SUBTOTAL(9,G116:M116)</f>
        <v>0</v>
      </c>
      <c r="O116" s="90">
        <f>(N116/$N$19)*100</f>
        <v>0</v>
      </c>
      <c r="P116" s="20">
        <v>0</v>
      </c>
      <c r="Q116" s="20">
        <f t="shared" si="30"/>
        <v>0</v>
      </c>
      <c r="R116" s="104"/>
      <c r="S116" s="104"/>
    </row>
    <row r="117" spans="1:19" x14ac:dyDescent="0.3">
      <c r="A117" s="66">
        <v>2</v>
      </c>
      <c r="B117" s="67">
        <v>2</v>
      </c>
      <c r="C117" s="67">
        <v>4</v>
      </c>
      <c r="D117" s="67"/>
      <c r="E117" s="67"/>
      <c r="F117" s="68" t="s">
        <v>123</v>
      </c>
      <c r="G117" s="69">
        <f t="shared" ref="G117:M117" si="48">+G118+G120+G122+G124</f>
        <v>0</v>
      </c>
      <c r="H117" s="69">
        <f t="shared" si="48"/>
        <v>0</v>
      </c>
      <c r="I117" s="69">
        <f t="shared" si="48"/>
        <v>0</v>
      </c>
      <c r="J117" s="69">
        <f t="shared" si="48"/>
        <v>0</v>
      </c>
      <c r="K117" s="69">
        <f t="shared" si="48"/>
        <v>0</v>
      </c>
      <c r="L117" s="69">
        <f t="shared" si="48"/>
        <v>0</v>
      </c>
      <c r="M117" s="69">
        <f t="shared" si="48"/>
        <v>27013.934213185374</v>
      </c>
      <c r="N117" s="69">
        <f>+N118+N120+N122+N124</f>
        <v>27013.934213185374</v>
      </c>
      <c r="O117" s="70">
        <f>+O118+O120+O122+O124</f>
        <v>3.7164426477191721E-3</v>
      </c>
      <c r="P117" s="20">
        <v>27013.934213185374</v>
      </c>
      <c r="Q117" s="20">
        <f t="shared" si="30"/>
        <v>0</v>
      </c>
    </row>
    <row r="118" spans="1:19" x14ac:dyDescent="0.3">
      <c r="A118" s="71">
        <v>2</v>
      </c>
      <c r="B118" s="72">
        <v>2</v>
      </c>
      <c r="C118" s="72">
        <v>4</v>
      </c>
      <c r="D118" s="72">
        <v>1</v>
      </c>
      <c r="E118" s="72"/>
      <c r="F118" s="71" t="s">
        <v>124</v>
      </c>
      <c r="G118" s="74">
        <f t="shared" ref="G118:M118" si="49">G119</f>
        <v>0</v>
      </c>
      <c r="H118" s="74">
        <f t="shared" si="49"/>
        <v>0</v>
      </c>
      <c r="I118" s="74">
        <f t="shared" si="49"/>
        <v>0</v>
      </c>
      <c r="J118" s="74">
        <f t="shared" si="49"/>
        <v>0</v>
      </c>
      <c r="K118" s="74">
        <f t="shared" si="49"/>
        <v>0</v>
      </c>
      <c r="L118" s="74">
        <f t="shared" si="49"/>
        <v>0</v>
      </c>
      <c r="M118" s="74">
        <f t="shared" si="49"/>
        <v>27013.934213185374</v>
      </c>
      <c r="N118" s="74">
        <f>N119</f>
        <v>27013.934213185374</v>
      </c>
      <c r="O118" s="75">
        <f>O119</f>
        <v>3.7164426477191721E-3</v>
      </c>
      <c r="P118" s="20">
        <v>27013.934213185374</v>
      </c>
      <c r="Q118" s="20">
        <f t="shared" si="30"/>
        <v>0</v>
      </c>
    </row>
    <row r="119" spans="1:19" x14ac:dyDescent="0.3">
      <c r="A119" s="85">
        <v>2</v>
      </c>
      <c r="B119" s="86">
        <v>2</v>
      </c>
      <c r="C119" s="86">
        <v>4</v>
      </c>
      <c r="D119" s="86">
        <v>1</v>
      </c>
      <c r="E119" s="86" t="s">
        <v>40</v>
      </c>
      <c r="F119" s="87" t="s">
        <v>124</v>
      </c>
      <c r="G119" s="92">
        <v>0</v>
      </c>
      <c r="H119" s="92">
        <v>0</v>
      </c>
      <c r="I119" s="92">
        <v>0</v>
      </c>
      <c r="J119" s="92">
        <v>0</v>
      </c>
      <c r="K119" s="92">
        <v>0</v>
      </c>
      <c r="L119" s="92">
        <v>0</v>
      </c>
      <c r="M119" s="92">
        <v>27013.934213185374</v>
      </c>
      <c r="N119" s="89">
        <f>SUBTOTAL(9,G119:M119)</f>
        <v>27013.934213185374</v>
      </c>
      <c r="O119" s="90">
        <f>(N119/$N$19)*100</f>
        <v>3.7164426477191721E-3</v>
      </c>
      <c r="P119" s="20">
        <v>27013.934213185374</v>
      </c>
      <c r="Q119" s="20">
        <f t="shared" si="30"/>
        <v>0</v>
      </c>
    </row>
    <row r="120" spans="1:19" x14ac:dyDescent="0.3">
      <c r="A120" s="71">
        <v>2</v>
      </c>
      <c r="B120" s="72">
        <v>2</v>
      </c>
      <c r="C120" s="72">
        <v>4</v>
      </c>
      <c r="D120" s="72">
        <v>2</v>
      </c>
      <c r="E120" s="72"/>
      <c r="F120" s="71" t="s">
        <v>125</v>
      </c>
      <c r="G120" s="74">
        <f t="shared" ref="G120:M120" si="50">G121</f>
        <v>0</v>
      </c>
      <c r="H120" s="74">
        <f t="shared" si="50"/>
        <v>0</v>
      </c>
      <c r="I120" s="74">
        <f t="shared" si="50"/>
        <v>0</v>
      </c>
      <c r="J120" s="74">
        <f t="shared" si="50"/>
        <v>0</v>
      </c>
      <c r="K120" s="74">
        <f t="shared" si="50"/>
        <v>0</v>
      </c>
      <c r="L120" s="74">
        <f t="shared" si="50"/>
        <v>0</v>
      </c>
      <c r="M120" s="74">
        <f t="shared" si="50"/>
        <v>0</v>
      </c>
      <c r="N120" s="74">
        <f>N121</f>
        <v>0</v>
      </c>
      <c r="O120" s="75">
        <f>O121</f>
        <v>0</v>
      </c>
      <c r="P120" s="20">
        <v>0</v>
      </c>
      <c r="Q120" s="20">
        <f t="shared" si="30"/>
        <v>0</v>
      </c>
    </row>
    <row r="121" spans="1:19" x14ac:dyDescent="0.3">
      <c r="A121" s="95">
        <v>2</v>
      </c>
      <c r="B121" s="86">
        <v>2</v>
      </c>
      <c r="C121" s="86">
        <v>4</v>
      </c>
      <c r="D121" s="86">
        <v>2</v>
      </c>
      <c r="E121" s="86" t="s">
        <v>40</v>
      </c>
      <c r="F121" s="96" t="s">
        <v>125</v>
      </c>
      <c r="G121" s="89">
        <v>0</v>
      </c>
      <c r="H121" s="89">
        <v>0</v>
      </c>
      <c r="I121" s="89">
        <v>0</v>
      </c>
      <c r="J121" s="89">
        <v>0</v>
      </c>
      <c r="K121" s="89">
        <v>0</v>
      </c>
      <c r="L121" s="89">
        <v>0</v>
      </c>
      <c r="M121" s="89">
        <v>0</v>
      </c>
      <c r="N121" s="89">
        <f>SUBTOTAL(9,G121:M121)</f>
        <v>0</v>
      </c>
      <c r="O121" s="90">
        <f>(N121/$N$19)*100</f>
        <v>0</v>
      </c>
      <c r="P121" s="20">
        <v>0</v>
      </c>
      <c r="Q121" s="20">
        <f t="shared" si="30"/>
        <v>0</v>
      </c>
    </row>
    <row r="122" spans="1:19" x14ac:dyDescent="0.3">
      <c r="A122" s="71">
        <v>2</v>
      </c>
      <c r="B122" s="72">
        <v>2</v>
      </c>
      <c r="C122" s="72">
        <v>4</v>
      </c>
      <c r="D122" s="72">
        <v>3</v>
      </c>
      <c r="E122" s="72"/>
      <c r="F122" s="71" t="s">
        <v>126</v>
      </c>
      <c r="G122" s="74">
        <f t="shared" ref="G122:M122" si="51">G123</f>
        <v>0</v>
      </c>
      <c r="H122" s="74">
        <f t="shared" si="51"/>
        <v>0</v>
      </c>
      <c r="I122" s="74">
        <f t="shared" si="51"/>
        <v>0</v>
      </c>
      <c r="J122" s="74">
        <f t="shared" si="51"/>
        <v>0</v>
      </c>
      <c r="K122" s="74">
        <f t="shared" si="51"/>
        <v>0</v>
      </c>
      <c r="L122" s="74">
        <f t="shared" si="51"/>
        <v>0</v>
      </c>
      <c r="M122" s="74">
        <f t="shared" si="51"/>
        <v>0</v>
      </c>
      <c r="N122" s="74">
        <f>N123</f>
        <v>0</v>
      </c>
      <c r="O122" s="75">
        <f>O123</f>
        <v>0</v>
      </c>
      <c r="P122" s="20">
        <v>0</v>
      </c>
      <c r="Q122" s="20">
        <f t="shared" si="30"/>
        <v>0</v>
      </c>
    </row>
    <row r="123" spans="1:19" x14ac:dyDescent="0.3">
      <c r="A123" s="95">
        <v>2</v>
      </c>
      <c r="B123" s="86">
        <v>2</v>
      </c>
      <c r="C123" s="86">
        <v>4</v>
      </c>
      <c r="D123" s="86">
        <v>3</v>
      </c>
      <c r="E123" s="86" t="s">
        <v>40</v>
      </c>
      <c r="F123" s="96" t="s">
        <v>126</v>
      </c>
      <c r="G123" s="89">
        <v>0</v>
      </c>
      <c r="H123" s="89">
        <v>0</v>
      </c>
      <c r="I123" s="89">
        <v>0</v>
      </c>
      <c r="J123" s="89">
        <v>0</v>
      </c>
      <c r="K123" s="89">
        <v>0</v>
      </c>
      <c r="L123" s="89">
        <v>0</v>
      </c>
      <c r="M123" s="89">
        <v>0</v>
      </c>
      <c r="N123" s="89">
        <f>SUBTOTAL(9,G123:M123)</f>
        <v>0</v>
      </c>
      <c r="O123" s="90">
        <f>(N123/$N$19)*100</f>
        <v>0</v>
      </c>
      <c r="P123" s="20">
        <v>0</v>
      </c>
      <c r="Q123" s="20">
        <f t="shared" si="30"/>
        <v>0</v>
      </c>
    </row>
    <row r="124" spans="1:19" x14ac:dyDescent="0.3">
      <c r="A124" s="71">
        <v>2</v>
      </c>
      <c r="B124" s="72">
        <v>2</v>
      </c>
      <c r="C124" s="72">
        <v>4</v>
      </c>
      <c r="D124" s="72">
        <v>4</v>
      </c>
      <c r="E124" s="72"/>
      <c r="F124" s="71" t="s">
        <v>127</v>
      </c>
      <c r="G124" s="74">
        <f t="shared" ref="G124:M124" si="52">G125</f>
        <v>0</v>
      </c>
      <c r="H124" s="74">
        <f t="shared" si="52"/>
        <v>0</v>
      </c>
      <c r="I124" s="74">
        <f t="shared" si="52"/>
        <v>0</v>
      </c>
      <c r="J124" s="74">
        <f t="shared" si="52"/>
        <v>0</v>
      </c>
      <c r="K124" s="74">
        <f t="shared" si="52"/>
        <v>0</v>
      </c>
      <c r="L124" s="74">
        <f t="shared" si="52"/>
        <v>0</v>
      </c>
      <c r="M124" s="74">
        <f t="shared" si="52"/>
        <v>0</v>
      </c>
      <c r="N124" s="74">
        <f>N125</f>
        <v>0</v>
      </c>
      <c r="O124" s="75">
        <f>O125</f>
        <v>0</v>
      </c>
      <c r="P124" s="20">
        <v>0</v>
      </c>
      <c r="Q124" s="20">
        <f t="shared" si="30"/>
        <v>0</v>
      </c>
    </row>
    <row r="125" spans="1:19" x14ac:dyDescent="0.3">
      <c r="A125" s="95">
        <v>2</v>
      </c>
      <c r="B125" s="86">
        <v>2</v>
      </c>
      <c r="C125" s="86">
        <v>4</v>
      </c>
      <c r="D125" s="86">
        <v>4</v>
      </c>
      <c r="E125" s="86" t="s">
        <v>40</v>
      </c>
      <c r="F125" s="96" t="s">
        <v>127</v>
      </c>
      <c r="G125" s="89">
        <v>0</v>
      </c>
      <c r="H125" s="89">
        <v>0</v>
      </c>
      <c r="I125" s="89">
        <v>0</v>
      </c>
      <c r="J125" s="89">
        <v>0</v>
      </c>
      <c r="K125" s="89">
        <v>0</v>
      </c>
      <c r="L125" s="89">
        <v>0</v>
      </c>
      <c r="M125" s="89">
        <v>0</v>
      </c>
      <c r="N125" s="89">
        <f>SUBTOTAL(9,G125:M125)</f>
        <v>0</v>
      </c>
      <c r="O125" s="90">
        <f>(N125/$N$19)*100</f>
        <v>0</v>
      </c>
      <c r="P125" s="20">
        <v>0</v>
      </c>
      <c r="Q125" s="20">
        <f t="shared" si="30"/>
        <v>0</v>
      </c>
    </row>
    <row r="126" spans="1:19" x14ac:dyDescent="0.3">
      <c r="A126" s="66">
        <v>2</v>
      </c>
      <c r="B126" s="67">
        <v>2</v>
      </c>
      <c r="C126" s="67">
        <v>5</v>
      </c>
      <c r="D126" s="67"/>
      <c r="E126" s="67"/>
      <c r="F126" s="68" t="s">
        <v>128</v>
      </c>
      <c r="G126" s="69">
        <f t="shared" ref="G126:M126" si="53">+G127+G129+G131+G137+G139+G141+G143+G145</f>
        <v>0</v>
      </c>
      <c r="H126" s="69">
        <f t="shared" si="53"/>
        <v>0</v>
      </c>
      <c r="I126" s="69">
        <f t="shared" si="53"/>
        <v>0</v>
      </c>
      <c r="J126" s="69">
        <f t="shared" si="53"/>
        <v>0</v>
      </c>
      <c r="K126" s="69">
        <f t="shared" si="53"/>
        <v>0</v>
      </c>
      <c r="L126" s="69">
        <f t="shared" si="53"/>
        <v>0</v>
      </c>
      <c r="M126" s="69">
        <f t="shared" si="53"/>
        <v>0</v>
      </c>
      <c r="N126" s="69">
        <f>+N127+N129+N131+N137+N139+N141+N143+N145</f>
        <v>0</v>
      </c>
      <c r="O126" s="70">
        <f>+O127+O129+O131+O137+O139+O141+O143+O145</f>
        <v>0</v>
      </c>
      <c r="P126" s="20">
        <v>0</v>
      </c>
      <c r="Q126" s="20">
        <f t="shared" si="30"/>
        <v>0</v>
      </c>
    </row>
    <row r="127" spans="1:19" x14ac:dyDescent="0.3">
      <c r="A127" s="71">
        <v>2</v>
      </c>
      <c r="B127" s="72">
        <v>2</v>
      </c>
      <c r="C127" s="72">
        <v>5</v>
      </c>
      <c r="D127" s="72">
        <v>1</v>
      </c>
      <c r="E127" s="72"/>
      <c r="F127" s="71" t="s">
        <v>129</v>
      </c>
      <c r="G127" s="74">
        <f t="shared" ref="G127:M127" si="54">G128</f>
        <v>0</v>
      </c>
      <c r="H127" s="74">
        <f t="shared" si="54"/>
        <v>0</v>
      </c>
      <c r="I127" s="74">
        <f t="shared" si="54"/>
        <v>0</v>
      </c>
      <c r="J127" s="74">
        <f t="shared" si="54"/>
        <v>0</v>
      </c>
      <c r="K127" s="74">
        <f t="shared" si="54"/>
        <v>0</v>
      </c>
      <c r="L127" s="74">
        <f t="shared" si="54"/>
        <v>0</v>
      </c>
      <c r="M127" s="74">
        <f t="shared" si="54"/>
        <v>0</v>
      </c>
      <c r="N127" s="74">
        <f>N128</f>
        <v>0</v>
      </c>
      <c r="O127" s="75">
        <f>O128</f>
        <v>0</v>
      </c>
      <c r="P127" s="20">
        <v>0</v>
      </c>
      <c r="Q127" s="20">
        <f t="shared" si="30"/>
        <v>0</v>
      </c>
    </row>
    <row r="128" spans="1:19" x14ac:dyDescent="0.3">
      <c r="A128" s="95">
        <v>2</v>
      </c>
      <c r="B128" s="86">
        <v>2</v>
      </c>
      <c r="C128" s="86">
        <v>5</v>
      </c>
      <c r="D128" s="86">
        <v>1</v>
      </c>
      <c r="E128" s="86" t="s">
        <v>40</v>
      </c>
      <c r="F128" s="96" t="s">
        <v>129</v>
      </c>
      <c r="G128" s="89">
        <v>0</v>
      </c>
      <c r="H128" s="89">
        <v>0</v>
      </c>
      <c r="I128" s="89">
        <v>0</v>
      </c>
      <c r="J128" s="89">
        <v>0</v>
      </c>
      <c r="K128" s="89">
        <v>0</v>
      </c>
      <c r="L128" s="89">
        <v>0</v>
      </c>
      <c r="M128" s="89">
        <v>0</v>
      </c>
      <c r="N128" s="89">
        <f>SUBTOTAL(9,G128:M128)</f>
        <v>0</v>
      </c>
      <c r="O128" s="90">
        <f>(N128/$N$19)*100</f>
        <v>0</v>
      </c>
      <c r="P128" s="20">
        <v>0</v>
      </c>
      <c r="Q128" s="20">
        <f t="shared" si="30"/>
        <v>0</v>
      </c>
    </row>
    <row r="129" spans="1:17" s="21" customFormat="1" x14ac:dyDescent="0.3">
      <c r="A129" s="106">
        <v>2</v>
      </c>
      <c r="B129" s="72">
        <v>2</v>
      </c>
      <c r="C129" s="72">
        <v>5</v>
      </c>
      <c r="D129" s="72">
        <v>2</v>
      </c>
      <c r="E129" s="72"/>
      <c r="F129" s="107" t="s">
        <v>130</v>
      </c>
      <c r="G129" s="74">
        <f t="shared" ref="G129:M129" si="55">G130</f>
        <v>0</v>
      </c>
      <c r="H129" s="74">
        <f t="shared" si="55"/>
        <v>0</v>
      </c>
      <c r="I129" s="74">
        <f t="shared" si="55"/>
        <v>0</v>
      </c>
      <c r="J129" s="74">
        <f t="shared" si="55"/>
        <v>0</v>
      </c>
      <c r="K129" s="74">
        <f t="shared" si="55"/>
        <v>0</v>
      </c>
      <c r="L129" s="74">
        <f t="shared" si="55"/>
        <v>0</v>
      </c>
      <c r="M129" s="74">
        <f t="shared" si="55"/>
        <v>0</v>
      </c>
      <c r="N129" s="74">
        <f>N130</f>
        <v>0</v>
      </c>
      <c r="O129" s="75">
        <f>O130</f>
        <v>0</v>
      </c>
      <c r="P129" s="21">
        <v>0</v>
      </c>
      <c r="Q129" s="20">
        <f t="shared" si="30"/>
        <v>0</v>
      </c>
    </row>
    <row r="130" spans="1:17" s="21" customFormat="1" x14ac:dyDescent="0.3">
      <c r="A130" s="95">
        <v>2</v>
      </c>
      <c r="B130" s="86">
        <v>2</v>
      </c>
      <c r="C130" s="86">
        <v>5</v>
      </c>
      <c r="D130" s="86">
        <v>2</v>
      </c>
      <c r="E130" s="86" t="s">
        <v>40</v>
      </c>
      <c r="F130" s="96" t="s">
        <v>130</v>
      </c>
      <c r="G130" s="89">
        <v>0</v>
      </c>
      <c r="H130" s="89">
        <v>0</v>
      </c>
      <c r="I130" s="89">
        <v>0</v>
      </c>
      <c r="J130" s="89">
        <v>0</v>
      </c>
      <c r="K130" s="89">
        <v>0</v>
      </c>
      <c r="L130" s="89">
        <v>0</v>
      </c>
      <c r="M130" s="89">
        <v>0</v>
      </c>
      <c r="N130" s="89">
        <f>SUBTOTAL(9,G130:M130)</f>
        <v>0</v>
      </c>
      <c r="O130" s="90">
        <f>(N130/$N$19)*100</f>
        <v>0</v>
      </c>
      <c r="P130" s="21">
        <v>0</v>
      </c>
      <c r="Q130" s="20">
        <f t="shared" si="30"/>
        <v>0</v>
      </c>
    </row>
    <row r="131" spans="1:17" s="21" customFormat="1" x14ac:dyDescent="0.3">
      <c r="A131" s="71">
        <v>2</v>
      </c>
      <c r="B131" s="72">
        <v>2</v>
      </c>
      <c r="C131" s="72">
        <v>5</v>
      </c>
      <c r="D131" s="72">
        <v>3</v>
      </c>
      <c r="E131" s="72"/>
      <c r="F131" s="71" t="s">
        <v>131</v>
      </c>
      <c r="G131" s="74">
        <f t="shared" ref="G131:M131" si="56">SUM(G132:G136)</f>
        <v>0</v>
      </c>
      <c r="H131" s="74">
        <f t="shared" si="56"/>
        <v>0</v>
      </c>
      <c r="I131" s="74">
        <f t="shared" si="56"/>
        <v>0</v>
      </c>
      <c r="J131" s="74">
        <f t="shared" si="56"/>
        <v>0</v>
      </c>
      <c r="K131" s="74">
        <f t="shared" si="56"/>
        <v>0</v>
      </c>
      <c r="L131" s="74">
        <f t="shared" si="56"/>
        <v>0</v>
      </c>
      <c r="M131" s="74">
        <f t="shared" si="56"/>
        <v>0</v>
      </c>
      <c r="N131" s="74">
        <f>SUM(N132:N136)</f>
        <v>0</v>
      </c>
      <c r="O131" s="75">
        <f>SUM(O132:O136)</f>
        <v>0</v>
      </c>
      <c r="P131" s="21">
        <v>0</v>
      </c>
      <c r="Q131" s="20">
        <f t="shared" si="30"/>
        <v>0</v>
      </c>
    </row>
    <row r="132" spans="1:17" s="21" customFormat="1" x14ac:dyDescent="0.3">
      <c r="A132" s="95">
        <v>2</v>
      </c>
      <c r="B132" s="86">
        <v>2</v>
      </c>
      <c r="C132" s="86">
        <v>5</v>
      </c>
      <c r="D132" s="86">
        <v>3</v>
      </c>
      <c r="E132" s="86" t="s">
        <v>40</v>
      </c>
      <c r="F132" s="96" t="s">
        <v>132</v>
      </c>
      <c r="G132" s="89">
        <v>0</v>
      </c>
      <c r="H132" s="89">
        <v>0</v>
      </c>
      <c r="I132" s="89">
        <v>0</v>
      </c>
      <c r="J132" s="89">
        <v>0</v>
      </c>
      <c r="K132" s="89">
        <v>0</v>
      </c>
      <c r="L132" s="89">
        <v>0</v>
      </c>
      <c r="M132" s="89">
        <v>0</v>
      </c>
      <c r="N132" s="89">
        <f>SUBTOTAL(9,G132:M132)</f>
        <v>0</v>
      </c>
      <c r="O132" s="90">
        <f>(N132/$N$19)*100</f>
        <v>0</v>
      </c>
      <c r="P132" s="21">
        <v>0</v>
      </c>
      <c r="Q132" s="20">
        <f t="shared" si="30"/>
        <v>0</v>
      </c>
    </row>
    <row r="133" spans="1:17" s="21" customFormat="1" x14ac:dyDescent="0.3">
      <c r="A133" s="95">
        <v>2</v>
      </c>
      <c r="B133" s="86">
        <v>2</v>
      </c>
      <c r="C133" s="86">
        <v>5</v>
      </c>
      <c r="D133" s="86">
        <v>3</v>
      </c>
      <c r="E133" s="86" t="s">
        <v>42</v>
      </c>
      <c r="F133" s="96" t="s">
        <v>133</v>
      </c>
      <c r="G133" s="89">
        <v>0</v>
      </c>
      <c r="H133" s="89">
        <v>0</v>
      </c>
      <c r="I133" s="89">
        <v>0</v>
      </c>
      <c r="J133" s="89">
        <v>0</v>
      </c>
      <c r="K133" s="89">
        <v>0</v>
      </c>
      <c r="L133" s="89">
        <v>0</v>
      </c>
      <c r="M133" s="89">
        <v>0</v>
      </c>
      <c r="N133" s="89">
        <f>SUBTOTAL(9,G133:M133)</f>
        <v>0</v>
      </c>
      <c r="O133" s="90">
        <f>(N133/$N$19)*100</f>
        <v>0</v>
      </c>
      <c r="P133" s="21">
        <v>0</v>
      </c>
      <c r="Q133" s="20">
        <f t="shared" si="30"/>
        <v>0</v>
      </c>
    </row>
    <row r="134" spans="1:17" s="21" customFormat="1" x14ac:dyDescent="0.3">
      <c r="A134" s="95">
        <v>2</v>
      </c>
      <c r="B134" s="86">
        <v>2</v>
      </c>
      <c r="C134" s="86">
        <v>5</v>
      </c>
      <c r="D134" s="86">
        <v>3</v>
      </c>
      <c r="E134" s="86" t="s">
        <v>44</v>
      </c>
      <c r="F134" s="96" t="s">
        <v>134</v>
      </c>
      <c r="G134" s="89">
        <v>0</v>
      </c>
      <c r="H134" s="89">
        <v>0</v>
      </c>
      <c r="I134" s="89">
        <v>0</v>
      </c>
      <c r="J134" s="89">
        <v>0</v>
      </c>
      <c r="K134" s="89">
        <v>0</v>
      </c>
      <c r="L134" s="89">
        <v>0</v>
      </c>
      <c r="M134" s="89">
        <v>0</v>
      </c>
      <c r="N134" s="89">
        <f>SUBTOTAL(9,G134:M134)</f>
        <v>0</v>
      </c>
      <c r="O134" s="90">
        <f>(N134/$N$19)*100</f>
        <v>0</v>
      </c>
      <c r="P134" s="21">
        <v>0</v>
      </c>
      <c r="Q134" s="20">
        <f t="shared" si="30"/>
        <v>0</v>
      </c>
    </row>
    <row r="135" spans="1:17" s="21" customFormat="1" x14ac:dyDescent="0.3">
      <c r="A135" s="95">
        <v>2</v>
      </c>
      <c r="B135" s="86">
        <v>2</v>
      </c>
      <c r="C135" s="86">
        <v>5</v>
      </c>
      <c r="D135" s="86">
        <v>3</v>
      </c>
      <c r="E135" s="86" t="s">
        <v>46</v>
      </c>
      <c r="F135" s="96" t="s">
        <v>135</v>
      </c>
      <c r="G135" s="89">
        <v>0</v>
      </c>
      <c r="H135" s="89">
        <v>0</v>
      </c>
      <c r="I135" s="89">
        <v>0</v>
      </c>
      <c r="J135" s="89">
        <v>0</v>
      </c>
      <c r="K135" s="89">
        <v>0</v>
      </c>
      <c r="L135" s="89">
        <v>0</v>
      </c>
      <c r="M135" s="89">
        <v>0</v>
      </c>
      <c r="N135" s="89">
        <f>SUBTOTAL(9,G135:M135)</f>
        <v>0</v>
      </c>
      <c r="O135" s="90">
        <f>(N135/$N$19)*100</f>
        <v>0</v>
      </c>
      <c r="P135" s="21">
        <v>0</v>
      </c>
      <c r="Q135" s="20">
        <f t="shared" si="30"/>
        <v>0</v>
      </c>
    </row>
    <row r="136" spans="1:17" s="21" customFormat="1" x14ac:dyDescent="0.3">
      <c r="A136" s="95">
        <v>2</v>
      </c>
      <c r="B136" s="86">
        <v>2</v>
      </c>
      <c r="C136" s="86">
        <v>5</v>
      </c>
      <c r="D136" s="86">
        <v>3</v>
      </c>
      <c r="E136" s="86" t="s">
        <v>48</v>
      </c>
      <c r="F136" s="96" t="s">
        <v>136</v>
      </c>
      <c r="G136" s="89">
        <v>0</v>
      </c>
      <c r="H136" s="89">
        <v>0</v>
      </c>
      <c r="I136" s="89">
        <v>0</v>
      </c>
      <c r="J136" s="89">
        <v>0</v>
      </c>
      <c r="K136" s="89">
        <v>0</v>
      </c>
      <c r="L136" s="89">
        <v>0</v>
      </c>
      <c r="M136" s="89">
        <v>0</v>
      </c>
      <c r="N136" s="89">
        <f>SUBTOTAL(9,G136:M136)</f>
        <v>0</v>
      </c>
      <c r="O136" s="90">
        <f>(N136/$N$19)*100</f>
        <v>0</v>
      </c>
      <c r="P136" s="21">
        <v>0</v>
      </c>
      <c r="Q136" s="20">
        <f t="shared" si="30"/>
        <v>0</v>
      </c>
    </row>
    <row r="137" spans="1:17" s="21" customFormat="1" x14ac:dyDescent="0.3">
      <c r="A137" s="71">
        <v>2</v>
      </c>
      <c r="B137" s="72">
        <v>2</v>
      </c>
      <c r="C137" s="72">
        <v>5</v>
      </c>
      <c r="D137" s="72">
        <v>4</v>
      </c>
      <c r="E137" s="72"/>
      <c r="F137" s="71" t="s">
        <v>137</v>
      </c>
      <c r="G137" s="74">
        <f t="shared" ref="G137:M137" si="57">G138</f>
        <v>0</v>
      </c>
      <c r="H137" s="74">
        <f t="shared" si="57"/>
        <v>0</v>
      </c>
      <c r="I137" s="74">
        <f t="shared" si="57"/>
        <v>0</v>
      </c>
      <c r="J137" s="74">
        <f t="shared" si="57"/>
        <v>0</v>
      </c>
      <c r="K137" s="74">
        <f t="shared" si="57"/>
        <v>0</v>
      </c>
      <c r="L137" s="74">
        <f t="shared" si="57"/>
        <v>0</v>
      </c>
      <c r="M137" s="74">
        <f t="shared" si="57"/>
        <v>0</v>
      </c>
      <c r="N137" s="74">
        <f>N138</f>
        <v>0</v>
      </c>
      <c r="O137" s="75">
        <f>O138</f>
        <v>0</v>
      </c>
      <c r="P137" s="21">
        <v>0</v>
      </c>
      <c r="Q137" s="20">
        <f t="shared" si="30"/>
        <v>0</v>
      </c>
    </row>
    <row r="138" spans="1:17" s="21" customFormat="1" x14ac:dyDescent="0.3">
      <c r="A138" s="95">
        <v>2</v>
      </c>
      <c r="B138" s="86">
        <v>2</v>
      </c>
      <c r="C138" s="86">
        <v>5</v>
      </c>
      <c r="D138" s="86">
        <v>4</v>
      </c>
      <c r="E138" s="86" t="s">
        <v>40</v>
      </c>
      <c r="F138" s="96" t="s">
        <v>137</v>
      </c>
      <c r="G138" s="89">
        <v>0</v>
      </c>
      <c r="H138" s="89">
        <v>0</v>
      </c>
      <c r="I138" s="89">
        <v>0</v>
      </c>
      <c r="J138" s="89">
        <v>0</v>
      </c>
      <c r="K138" s="89">
        <v>0</v>
      </c>
      <c r="L138" s="89">
        <v>0</v>
      </c>
      <c r="M138" s="89">
        <v>0</v>
      </c>
      <c r="N138" s="89">
        <f>SUBTOTAL(9,G138:M138)</f>
        <v>0</v>
      </c>
      <c r="O138" s="90">
        <f>(N138/$N$19)*100</f>
        <v>0</v>
      </c>
      <c r="P138" s="21">
        <v>0</v>
      </c>
      <c r="Q138" s="20">
        <f t="shared" si="30"/>
        <v>0</v>
      </c>
    </row>
    <row r="139" spans="1:17" s="21" customFormat="1" x14ac:dyDescent="0.3">
      <c r="A139" s="106">
        <v>2</v>
      </c>
      <c r="B139" s="72">
        <v>2</v>
      </c>
      <c r="C139" s="72">
        <v>5</v>
      </c>
      <c r="D139" s="72">
        <v>5</v>
      </c>
      <c r="E139" s="72"/>
      <c r="F139" s="107" t="s">
        <v>138</v>
      </c>
      <c r="G139" s="108">
        <f t="shared" ref="G139:M139" si="58">+G140</f>
        <v>0</v>
      </c>
      <c r="H139" s="108">
        <f t="shared" si="58"/>
        <v>0</v>
      </c>
      <c r="I139" s="108">
        <f t="shared" si="58"/>
        <v>0</v>
      </c>
      <c r="J139" s="108">
        <f t="shared" si="58"/>
        <v>0</v>
      </c>
      <c r="K139" s="108">
        <f t="shared" si="58"/>
        <v>0</v>
      </c>
      <c r="L139" s="108">
        <f t="shared" si="58"/>
        <v>0</v>
      </c>
      <c r="M139" s="108">
        <f t="shared" si="58"/>
        <v>0</v>
      </c>
      <c r="N139" s="108">
        <f>+N140</f>
        <v>0</v>
      </c>
      <c r="O139" s="109">
        <f>+O140</f>
        <v>0</v>
      </c>
      <c r="P139" s="21">
        <v>0</v>
      </c>
      <c r="Q139" s="20">
        <f t="shared" si="30"/>
        <v>0</v>
      </c>
    </row>
    <row r="140" spans="1:17" s="21" customFormat="1" x14ac:dyDescent="0.3">
      <c r="A140" s="95">
        <v>2</v>
      </c>
      <c r="B140" s="86">
        <v>2</v>
      </c>
      <c r="C140" s="86">
        <v>5</v>
      </c>
      <c r="D140" s="86">
        <v>5</v>
      </c>
      <c r="E140" s="86" t="s">
        <v>40</v>
      </c>
      <c r="F140" s="96" t="s">
        <v>138</v>
      </c>
      <c r="G140" s="89">
        <v>0</v>
      </c>
      <c r="H140" s="89">
        <v>0</v>
      </c>
      <c r="I140" s="89">
        <v>0</v>
      </c>
      <c r="J140" s="89">
        <v>0</v>
      </c>
      <c r="K140" s="89">
        <v>0</v>
      </c>
      <c r="L140" s="89">
        <v>0</v>
      </c>
      <c r="M140" s="89">
        <v>0</v>
      </c>
      <c r="N140" s="89">
        <f>SUBTOTAL(9,G140:M140)</f>
        <v>0</v>
      </c>
      <c r="O140" s="90">
        <f>(N140/$N$19)*100</f>
        <v>0</v>
      </c>
      <c r="P140" s="21">
        <v>0</v>
      </c>
      <c r="Q140" s="20">
        <f t="shared" si="30"/>
        <v>0</v>
      </c>
    </row>
    <row r="141" spans="1:17" s="21" customFormat="1" x14ac:dyDescent="0.3">
      <c r="A141" s="106">
        <v>2</v>
      </c>
      <c r="B141" s="72">
        <v>2</v>
      </c>
      <c r="C141" s="72">
        <v>5</v>
      </c>
      <c r="D141" s="72">
        <v>6</v>
      </c>
      <c r="E141" s="72"/>
      <c r="F141" s="107" t="s">
        <v>139</v>
      </c>
      <c r="G141" s="74">
        <f t="shared" ref="G141:M141" si="59">G142</f>
        <v>0</v>
      </c>
      <c r="H141" s="74">
        <f t="shared" si="59"/>
        <v>0</v>
      </c>
      <c r="I141" s="74">
        <f t="shared" si="59"/>
        <v>0</v>
      </c>
      <c r="J141" s="74">
        <f t="shared" si="59"/>
        <v>0</v>
      </c>
      <c r="K141" s="74">
        <f t="shared" si="59"/>
        <v>0</v>
      </c>
      <c r="L141" s="74">
        <f t="shared" si="59"/>
        <v>0</v>
      </c>
      <c r="M141" s="74">
        <f t="shared" si="59"/>
        <v>0</v>
      </c>
      <c r="N141" s="74">
        <f>N142</f>
        <v>0</v>
      </c>
      <c r="O141" s="75">
        <f>O142</f>
        <v>0</v>
      </c>
      <c r="P141" s="21">
        <v>0</v>
      </c>
      <c r="Q141" s="20">
        <f t="shared" si="30"/>
        <v>0</v>
      </c>
    </row>
    <row r="142" spans="1:17" s="21" customFormat="1" x14ac:dyDescent="0.3">
      <c r="A142" s="95">
        <v>2</v>
      </c>
      <c r="B142" s="86">
        <v>2</v>
      </c>
      <c r="C142" s="86">
        <v>5</v>
      </c>
      <c r="D142" s="86">
        <v>6</v>
      </c>
      <c r="E142" s="86" t="s">
        <v>40</v>
      </c>
      <c r="F142" s="96" t="s">
        <v>139</v>
      </c>
      <c r="G142" s="89">
        <v>0</v>
      </c>
      <c r="H142" s="89">
        <v>0</v>
      </c>
      <c r="I142" s="89">
        <v>0</v>
      </c>
      <c r="J142" s="89">
        <v>0</v>
      </c>
      <c r="K142" s="89">
        <v>0</v>
      </c>
      <c r="L142" s="89">
        <v>0</v>
      </c>
      <c r="M142" s="89">
        <v>0</v>
      </c>
      <c r="N142" s="89">
        <f>SUBTOTAL(9,G142:M142)</f>
        <v>0</v>
      </c>
      <c r="O142" s="90">
        <f>(N142/$N$19)*100</f>
        <v>0</v>
      </c>
      <c r="P142" s="21">
        <v>0</v>
      </c>
      <c r="Q142" s="20">
        <f t="shared" si="30"/>
        <v>0</v>
      </c>
    </row>
    <row r="143" spans="1:17" s="21" customFormat="1" x14ac:dyDescent="0.3">
      <c r="A143" s="106">
        <v>2</v>
      </c>
      <c r="B143" s="72">
        <v>2</v>
      </c>
      <c r="C143" s="72">
        <v>5</v>
      </c>
      <c r="D143" s="72">
        <v>7</v>
      </c>
      <c r="E143" s="72"/>
      <c r="F143" s="107" t="s">
        <v>140</v>
      </c>
      <c r="G143" s="108">
        <f t="shared" ref="G143:M143" si="60">+G144</f>
        <v>0</v>
      </c>
      <c r="H143" s="108">
        <f t="shared" si="60"/>
        <v>0</v>
      </c>
      <c r="I143" s="108">
        <f t="shared" si="60"/>
        <v>0</v>
      </c>
      <c r="J143" s="108">
        <f t="shared" si="60"/>
        <v>0</v>
      </c>
      <c r="K143" s="108">
        <f t="shared" si="60"/>
        <v>0</v>
      </c>
      <c r="L143" s="108">
        <f t="shared" si="60"/>
        <v>0</v>
      </c>
      <c r="M143" s="108">
        <f t="shared" si="60"/>
        <v>0</v>
      </c>
      <c r="N143" s="108">
        <f>+N144</f>
        <v>0</v>
      </c>
      <c r="O143" s="109">
        <f>+O144</f>
        <v>0</v>
      </c>
      <c r="P143" s="21">
        <v>0</v>
      </c>
      <c r="Q143" s="20">
        <f t="shared" si="30"/>
        <v>0</v>
      </c>
    </row>
    <row r="144" spans="1:17" s="21" customFormat="1" x14ac:dyDescent="0.3">
      <c r="A144" s="95">
        <v>2</v>
      </c>
      <c r="B144" s="86">
        <v>2</v>
      </c>
      <c r="C144" s="86">
        <v>5</v>
      </c>
      <c r="D144" s="86">
        <v>7</v>
      </c>
      <c r="E144" s="86" t="s">
        <v>40</v>
      </c>
      <c r="F144" s="96" t="s">
        <v>140</v>
      </c>
      <c r="G144" s="89">
        <v>0</v>
      </c>
      <c r="H144" s="89">
        <v>0</v>
      </c>
      <c r="I144" s="89">
        <v>0</v>
      </c>
      <c r="J144" s="89">
        <v>0</v>
      </c>
      <c r="K144" s="89">
        <v>0</v>
      </c>
      <c r="L144" s="89">
        <v>0</v>
      </c>
      <c r="M144" s="89">
        <v>0</v>
      </c>
      <c r="N144" s="89">
        <f>SUBTOTAL(9,G144:M144)</f>
        <v>0</v>
      </c>
      <c r="O144" s="90">
        <f>(N144/$N$19)*100</f>
        <v>0</v>
      </c>
      <c r="P144" s="21">
        <v>0</v>
      </c>
      <c r="Q144" s="20">
        <f t="shared" si="30"/>
        <v>0</v>
      </c>
    </row>
    <row r="145" spans="1:17" s="21" customFormat="1" x14ac:dyDescent="0.3">
      <c r="A145" s="106">
        <v>2</v>
      </c>
      <c r="B145" s="72">
        <v>2</v>
      </c>
      <c r="C145" s="72">
        <v>5</v>
      </c>
      <c r="D145" s="72">
        <v>8</v>
      </c>
      <c r="E145" s="72"/>
      <c r="F145" s="107" t="s">
        <v>141</v>
      </c>
      <c r="G145" s="74">
        <f t="shared" ref="G145:M145" si="61">G146</f>
        <v>0</v>
      </c>
      <c r="H145" s="74">
        <f t="shared" si="61"/>
        <v>0</v>
      </c>
      <c r="I145" s="74">
        <f t="shared" si="61"/>
        <v>0</v>
      </c>
      <c r="J145" s="74">
        <f t="shared" si="61"/>
        <v>0</v>
      </c>
      <c r="K145" s="74">
        <f t="shared" si="61"/>
        <v>0</v>
      </c>
      <c r="L145" s="74">
        <f t="shared" si="61"/>
        <v>0</v>
      </c>
      <c r="M145" s="74">
        <f t="shared" si="61"/>
        <v>0</v>
      </c>
      <c r="N145" s="74">
        <f>N146</f>
        <v>0</v>
      </c>
      <c r="O145" s="75">
        <f>O146</f>
        <v>0</v>
      </c>
      <c r="P145" s="21">
        <v>0</v>
      </c>
      <c r="Q145" s="20">
        <f t="shared" si="30"/>
        <v>0</v>
      </c>
    </row>
    <row r="146" spans="1:17" s="21" customFormat="1" x14ac:dyDescent="0.3">
      <c r="A146" s="95">
        <v>2</v>
      </c>
      <c r="B146" s="86">
        <v>2</v>
      </c>
      <c r="C146" s="86">
        <v>5</v>
      </c>
      <c r="D146" s="86">
        <v>8</v>
      </c>
      <c r="E146" s="86" t="s">
        <v>40</v>
      </c>
      <c r="F146" s="96" t="s">
        <v>141</v>
      </c>
      <c r="G146" s="89">
        <v>0</v>
      </c>
      <c r="H146" s="89">
        <v>0</v>
      </c>
      <c r="I146" s="89">
        <v>0</v>
      </c>
      <c r="J146" s="89">
        <v>0</v>
      </c>
      <c r="K146" s="89">
        <v>0</v>
      </c>
      <c r="L146" s="89">
        <v>0</v>
      </c>
      <c r="M146" s="89">
        <v>0</v>
      </c>
      <c r="N146" s="89">
        <f>SUBTOTAL(9,G146:M146)</f>
        <v>0</v>
      </c>
      <c r="O146" s="90">
        <f>(N146/$N$19)*100</f>
        <v>0</v>
      </c>
      <c r="P146" s="21">
        <v>0</v>
      </c>
      <c r="Q146" s="20">
        <f t="shared" si="30"/>
        <v>0</v>
      </c>
    </row>
    <row r="147" spans="1:17" s="21" customFormat="1" x14ac:dyDescent="0.3">
      <c r="A147" s="66">
        <v>2</v>
      </c>
      <c r="B147" s="67">
        <v>2</v>
      </c>
      <c r="C147" s="67">
        <v>6</v>
      </c>
      <c r="D147" s="67"/>
      <c r="E147" s="67"/>
      <c r="F147" s="68" t="s">
        <v>142</v>
      </c>
      <c r="G147" s="69">
        <f t="shared" ref="G147:M147" si="62">+G148+G150+G152+G154+G156+G158+G160+G162+G164</f>
        <v>82639.25223595128</v>
      </c>
      <c r="H147" s="69">
        <f t="shared" si="62"/>
        <v>103143.92505380757</v>
      </c>
      <c r="I147" s="69">
        <f t="shared" si="62"/>
        <v>39437.383108808775</v>
      </c>
      <c r="J147" s="69">
        <f t="shared" si="62"/>
        <v>9100.9345635712561</v>
      </c>
      <c r="K147" s="69">
        <f t="shared" si="62"/>
        <v>12134.579418095009</v>
      </c>
      <c r="L147" s="69">
        <f t="shared" si="62"/>
        <v>0</v>
      </c>
      <c r="M147" s="69">
        <f t="shared" si="62"/>
        <v>81908.411072141316</v>
      </c>
      <c r="N147" s="69">
        <f>+N148+N150+N152+N154+N156+N158+N160+N162+N164</f>
        <v>328364.48545237526</v>
      </c>
      <c r="O147" s="70">
        <f>+O148+O150+O152+O154+O156+O158+O160+O162+O164</f>
        <v>4.5174751966928356E-2</v>
      </c>
      <c r="P147" s="21">
        <v>328364.4854523752</v>
      </c>
      <c r="Q147" s="20">
        <f t="shared" si="30"/>
        <v>0</v>
      </c>
    </row>
    <row r="148" spans="1:17" s="21" customFormat="1" x14ac:dyDescent="0.3">
      <c r="A148" s="71">
        <v>2</v>
      </c>
      <c r="B148" s="72">
        <v>2</v>
      </c>
      <c r="C148" s="72">
        <v>6</v>
      </c>
      <c r="D148" s="72">
        <v>1</v>
      </c>
      <c r="E148" s="72"/>
      <c r="F148" s="71" t="s">
        <v>143</v>
      </c>
      <c r="G148" s="74">
        <f t="shared" ref="G148:M148" si="63">G149</f>
        <v>57639.252235951288</v>
      </c>
      <c r="H148" s="74">
        <f t="shared" si="63"/>
        <v>103143.92505380757</v>
      </c>
      <c r="I148" s="74">
        <f t="shared" si="63"/>
        <v>39437.383108808775</v>
      </c>
      <c r="J148" s="74">
        <f t="shared" si="63"/>
        <v>9100.9345635712561</v>
      </c>
      <c r="K148" s="74">
        <f t="shared" si="63"/>
        <v>12134.579418095009</v>
      </c>
      <c r="L148" s="74">
        <f t="shared" si="63"/>
        <v>0</v>
      </c>
      <c r="M148" s="74">
        <f t="shared" si="63"/>
        <v>81908.411072141316</v>
      </c>
      <c r="N148" s="74">
        <f>N149</f>
        <v>303364.48545237526</v>
      </c>
      <c r="O148" s="75">
        <f>O149</f>
        <v>4.173537636692301E-2</v>
      </c>
      <c r="P148" s="21">
        <v>303364.4854523752</v>
      </c>
      <c r="Q148" s="20">
        <f t="shared" ref="Q148:Q211" si="64">N148-P148</f>
        <v>0</v>
      </c>
    </row>
    <row r="149" spans="1:17" s="21" customFormat="1" x14ac:dyDescent="0.3">
      <c r="A149" s="95">
        <v>2</v>
      </c>
      <c r="B149" s="86">
        <v>2</v>
      </c>
      <c r="C149" s="86">
        <v>6</v>
      </c>
      <c r="D149" s="86">
        <v>1</v>
      </c>
      <c r="E149" s="86" t="s">
        <v>40</v>
      </c>
      <c r="F149" s="96" t="s">
        <v>143</v>
      </c>
      <c r="G149" s="79">
        <f>0.19*P149</f>
        <v>57639.252235951288</v>
      </c>
      <c r="H149" s="79">
        <f>0.34*P149</f>
        <v>103143.92505380757</v>
      </c>
      <c r="I149" s="79">
        <f>0.13*P149</f>
        <v>39437.383108808775</v>
      </c>
      <c r="J149" s="79">
        <f>0.03*P149</f>
        <v>9100.9345635712561</v>
      </c>
      <c r="K149" s="79">
        <f>0.04*P149</f>
        <v>12134.579418095009</v>
      </c>
      <c r="L149" s="79">
        <f>0*P149</f>
        <v>0</v>
      </c>
      <c r="M149" s="79">
        <f>0.27*P149</f>
        <v>81908.411072141316</v>
      </c>
      <c r="N149" s="89">
        <f>SUBTOTAL(9,G149:M149)</f>
        <v>303364.48545237526</v>
      </c>
      <c r="O149" s="90">
        <f>(N149/$N$19)*100</f>
        <v>4.173537636692301E-2</v>
      </c>
      <c r="P149" s="20">
        <v>303364.4854523752</v>
      </c>
      <c r="Q149" s="20">
        <f t="shared" si="64"/>
        <v>0</v>
      </c>
    </row>
    <row r="150" spans="1:17" s="21" customFormat="1" x14ac:dyDescent="0.3">
      <c r="A150" s="71">
        <v>2</v>
      </c>
      <c r="B150" s="72">
        <v>2</v>
      </c>
      <c r="C150" s="72">
        <v>6</v>
      </c>
      <c r="D150" s="72">
        <v>2</v>
      </c>
      <c r="E150" s="72"/>
      <c r="F150" s="71" t="s">
        <v>144</v>
      </c>
      <c r="G150" s="74">
        <f t="shared" ref="G150:M150" si="65">G151</f>
        <v>0</v>
      </c>
      <c r="H150" s="74">
        <f t="shared" si="65"/>
        <v>0</v>
      </c>
      <c r="I150" s="74">
        <f t="shared" si="65"/>
        <v>0</v>
      </c>
      <c r="J150" s="74">
        <f t="shared" si="65"/>
        <v>0</v>
      </c>
      <c r="K150" s="74">
        <f t="shared" si="65"/>
        <v>0</v>
      </c>
      <c r="L150" s="74">
        <f t="shared" si="65"/>
        <v>0</v>
      </c>
      <c r="M150" s="74">
        <f t="shared" si="65"/>
        <v>0</v>
      </c>
      <c r="N150" s="74">
        <f>N151</f>
        <v>0</v>
      </c>
      <c r="O150" s="75">
        <f>O151</f>
        <v>0</v>
      </c>
      <c r="P150" s="21">
        <v>0</v>
      </c>
      <c r="Q150" s="20">
        <f t="shared" si="64"/>
        <v>0</v>
      </c>
    </row>
    <row r="151" spans="1:17" s="21" customFormat="1" x14ac:dyDescent="0.3">
      <c r="A151" s="110">
        <v>2</v>
      </c>
      <c r="B151" s="98">
        <v>2</v>
      </c>
      <c r="C151" s="98">
        <v>6</v>
      </c>
      <c r="D151" s="98">
        <v>2</v>
      </c>
      <c r="E151" s="98" t="s">
        <v>40</v>
      </c>
      <c r="F151" s="111" t="s">
        <v>144</v>
      </c>
      <c r="G151" s="89">
        <v>0</v>
      </c>
      <c r="H151" s="89">
        <v>0</v>
      </c>
      <c r="I151" s="89">
        <v>0</v>
      </c>
      <c r="J151" s="89">
        <v>0</v>
      </c>
      <c r="K151" s="89">
        <v>0</v>
      </c>
      <c r="L151" s="89">
        <v>0</v>
      </c>
      <c r="M151" s="89">
        <v>0</v>
      </c>
      <c r="N151" s="100">
        <f>SUBTOTAL(9,G151:M151)</f>
        <v>0</v>
      </c>
      <c r="O151" s="90">
        <f>(N151/$N$19)*100</f>
        <v>0</v>
      </c>
      <c r="P151" s="21">
        <v>0</v>
      </c>
      <c r="Q151" s="20">
        <f t="shared" si="64"/>
        <v>0</v>
      </c>
    </row>
    <row r="152" spans="1:17" s="21" customFormat="1" x14ac:dyDescent="0.3">
      <c r="A152" s="71">
        <v>2</v>
      </c>
      <c r="B152" s="72">
        <v>2</v>
      </c>
      <c r="C152" s="72">
        <v>6</v>
      </c>
      <c r="D152" s="72">
        <v>3</v>
      </c>
      <c r="E152" s="72"/>
      <c r="F152" s="71" t="s">
        <v>145</v>
      </c>
      <c r="G152" s="74">
        <f t="shared" ref="G152:M152" si="66">G153</f>
        <v>25000</v>
      </c>
      <c r="H152" s="74">
        <f t="shared" si="66"/>
        <v>0</v>
      </c>
      <c r="I152" s="74">
        <f t="shared" si="66"/>
        <v>0</v>
      </c>
      <c r="J152" s="74">
        <f t="shared" si="66"/>
        <v>0</v>
      </c>
      <c r="K152" s="74">
        <f t="shared" si="66"/>
        <v>0</v>
      </c>
      <c r="L152" s="74">
        <f t="shared" si="66"/>
        <v>0</v>
      </c>
      <c r="M152" s="74">
        <f t="shared" si="66"/>
        <v>0</v>
      </c>
      <c r="N152" s="74">
        <f>N153</f>
        <v>25000</v>
      </c>
      <c r="O152" s="75">
        <f>O153</f>
        <v>3.4393756000053424E-3</v>
      </c>
      <c r="P152" s="21">
        <v>25000</v>
      </c>
      <c r="Q152" s="20">
        <f t="shared" si="64"/>
        <v>0</v>
      </c>
    </row>
    <row r="153" spans="1:17" s="21" customFormat="1" x14ac:dyDescent="0.3">
      <c r="A153" s="95">
        <v>2</v>
      </c>
      <c r="B153" s="86">
        <v>2</v>
      </c>
      <c r="C153" s="86">
        <v>6</v>
      </c>
      <c r="D153" s="86">
        <v>3</v>
      </c>
      <c r="E153" s="86" t="s">
        <v>40</v>
      </c>
      <c r="F153" s="96" t="s">
        <v>145</v>
      </c>
      <c r="G153" s="89">
        <v>25000</v>
      </c>
      <c r="H153" s="89">
        <v>0</v>
      </c>
      <c r="I153" s="89">
        <v>0</v>
      </c>
      <c r="J153" s="89">
        <v>0</v>
      </c>
      <c r="K153" s="89">
        <v>0</v>
      </c>
      <c r="L153" s="89">
        <v>0</v>
      </c>
      <c r="M153" s="89">
        <v>0</v>
      </c>
      <c r="N153" s="89">
        <f>SUBTOTAL(9,G153:M153)</f>
        <v>25000</v>
      </c>
      <c r="O153" s="90">
        <f>(N153/$N$19)*100</f>
        <v>3.4393756000053424E-3</v>
      </c>
      <c r="P153" s="21">
        <v>25000</v>
      </c>
      <c r="Q153" s="20">
        <f t="shared" si="64"/>
        <v>0</v>
      </c>
    </row>
    <row r="154" spans="1:17" s="21" customFormat="1" x14ac:dyDescent="0.3">
      <c r="A154" s="71">
        <v>2</v>
      </c>
      <c r="B154" s="72">
        <v>2</v>
      </c>
      <c r="C154" s="72">
        <v>6</v>
      </c>
      <c r="D154" s="72">
        <v>4</v>
      </c>
      <c r="E154" s="72"/>
      <c r="F154" s="71" t="s">
        <v>146</v>
      </c>
      <c r="G154" s="74">
        <f t="shared" ref="G154:M154" si="67">G155</f>
        <v>0</v>
      </c>
      <c r="H154" s="74">
        <f t="shared" si="67"/>
        <v>0</v>
      </c>
      <c r="I154" s="74">
        <f t="shared" si="67"/>
        <v>0</v>
      </c>
      <c r="J154" s="74">
        <f t="shared" si="67"/>
        <v>0</v>
      </c>
      <c r="K154" s="74">
        <f t="shared" si="67"/>
        <v>0</v>
      </c>
      <c r="L154" s="74">
        <f t="shared" si="67"/>
        <v>0</v>
      </c>
      <c r="M154" s="74">
        <f t="shared" si="67"/>
        <v>0</v>
      </c>
      <c r="N154" s="74">
        <f>N155</f>
        <v>0</v>
      </c>
      <c r="O154" s="75">
        <f>O155</f>
        <v>0</v>
      </c>
      <c r="P154" s="21">
        <v>0</v>
      </c>
      <c r="Q154" s="20">
        <f t="shared" si="64"/>
        <v>0</v>
      </c>
    </row>
    <row r="155" spans="1:17" s="21" customFormat="1" x14ac:dyDescent="0.3">
      <c r="A155" s="95">
        <v>2</v>
      </c>
      <c r="B155" s="86">
        <v>2</v>
      </c>
      <c r="C155" s="86">
        <v>6</v>
      </c>
      <c r="D155" s="86">
        <v>4</v>
      </c>
      <c r="E155" s="86" t="s">
        <v>40</v>
      </c>
      <c r="F155" s="96" t="s">
        <v>146</v>
      </c>
      <c r="G155" s="89">
        <v>0</v>
      </c>
      <c r="H155" s="89">
        <v>0</v>
      </c>
      <c r="I155" s="89">
        <v>0</v>
      </c>
      <c r="J155" s="89">
        <v>0</v>
      </c>
      <c r="K155" s="89">
        <v>0</v>
      </c>
      <c r="L155" s="89">
        <v>0</v>
      </c>
      <c r="M155" s="89">
        <v>0</v>
      </c>
      <c r="N155" s="89">
        <f>SUBTOTAL(9,G155:M155)</f>
        <v>0</v>
      </c>
      <c r="O155" s="90">
        <f>(N155/$N$19)*100</f>
        <v>0</v>
      </c>
      <c r="P155" s="21">
        <v>0</v>
      </c>
      <c r="Q155" s="20">
        <f t="shared" si="64"/>
        <v>0</v>
      </c>
    </row>
    <row r="156" spans="1:17" s="21" customFormat="1" x14ac:dyDescent="0.3">
      <c r="A156" s="106">
        <v>2</v>
      </c>
      <c r="B156" s="72">
        <v>2</v>
      </c>
      <c r="C156" s="72">
        <v>6</v>
      </c>
      <c r="D156" s="72">
        <v>5</v>
      </c>
      <c r="E156" s="72"/>
      <c r="F156" s="107" t="s">
        <v>147</v>
      </c>
      <c r="G156" s="108">
        <f t="shared" ref="G156:M156" si="68">+G157</f>
        <v>0</v>
      </c>
      <c r="H156" s="108">
        <f t="shared" si="68"/>
        <v>0</v>
      </c>
      <c r="I156" s="108">
        <f t="shared" si="68"/>
        <v>0</v>
      </c>
      <c r="J156" s="108">
        <f t="shared" si="68"/>
        <v>0</v>
      </c>
      <c r="K156" s="108">
        <f t="shared" si="68"/>
        <v>0</v>
      </c>
      <c r="L156" s="108">
        <f t="shared" si="68"/>
        <v>0</v>
      </c>
      <c r="M156" s="108">
        <f t="shared" si="68"/>
        <v>0</v>
      </c>
      <c r="N156" s="108">
        <f>+N157</f>
        <v>0</v>
      </c>
      <c r="O156" s="109">
        <f>+O157</f>
        <v>0</v>
      </c>
      <c r="P156" s="21">
        <v>0</v>
      </c>
      <c r="Q156" s="20">
        <f t="shared" si="64"/>
        <v>0</v>
      </c>
    </row>
    <row r="157" spans="1:17" s="21" customFormat="1" x14ac:dyDescent="0.3">
      <c r="A157" s="95">
        <v>2</v>
      </c>
      <c r="B157" s="86">
        <v>2</v>
      </c>
      <c r="C157" s="86">
        <v>6</v>
      </c>
      <c r="D157" s="86">
        <v>5</v>
      </c>
      <c r="E157" s="86" t="s">
        <v>40</v>
      </c>
      <c r="F157" s="96" t="s">
        <v>147</v>
      </c>
      <c r="G157" s="89">
        <v>0</v>
      </c>
      <c r="H157" s="89">
        <v>0</v>
      </c>
      <c r="I157" s="89">
        <v>0</v>
      </c>
      <c r="J157" s="89">
        <v>0</v>
      </c>
      <c r="K157" s="89">
        <v>0</v>
      </c>
      <c r="L157" s="89">
        <v>0</v>
      </c>
      <c r="M157" s="89">
        <v>0</v>
      </c>
      <c r="N157" s="89">
        <f>SUBTOTAL(9,G157:M157)</f>
        <v>0</v>
      </c>
      <c r="O157" s="90">
        <f>(N157/$N$19)*100</f>
        <v>0</v>
      </c>
      <c r="P157" s="21">
        <v>0</v>
      </c>
      <c r="Q157" s="20">
        <f t="shared" si="64"/>
        <v>0</v>
      </c>
    </row>
    <row r="158" spans="1:17" s="21" customFormat="1" x14ac:dyDescent="0.3">
      <c r="A158" s="106">
        <v>2</v>
      </c>
      <c r="B158" s="72">
        <v>2</v>
      </c>
      <c r="C158" s="72">
        <v>6</v>
      </c>
      <c r="D158" s="72">
        <v>6</v>
      </c>
      <c r="E158" s="72"/>
      <c r="F158" s="107" t="s">
        <v>148</v>
      </c>
      <c r="G158" s="108">
        <f t="shared" ref="G158:M158" si="69">+G159</f>
        <v>0</v>
      </c>
      <c r="H158" s="108">
        <f t="shared" si="69"/>
        <v>0</v>
      </c>
      <c r="I158" s="108">
        <f t="shared" si="69"/>
        <v>0</v>
      </c>
      <c r="J158" s="108">
        <f t="shared" si="69"/>
        <v>0</v>
      </c>
      <c r="K158" s="108">
        <f t="shared" si="69"/>
        <v>0</v>
      </c>
      <c r="L158" s="108">
        <f t="shared" si="69"/>
        <v>0</v>
      </c>
      <c r="M158" s="108">
        <f t="shared" si="69"/>
        <v>0</v>
      </c>
      <c r="N158" s="108">
        <f>+N159</f>
        <v>0</v>
      </c>
      <c r="O158" s="109">
        <f>+O159</f>
        <v>0</v>
      </c>
      <c r="P158" s="21">
        <v>0</v>
      </c>
      <c r="Q158" s="20">
        <f t="shared" si="64"/>
        <v>0</v>
      </c>
    </row>
    <row r="159" spans="1:17" s="21" customFormat="1" x14ac:dyDescent="0.3">
      <c r="A159" s="95">
        <v>2</v>
      </c>
      <c r="B159" s="86">
        <v>2</v>
      </c>
      <c r="C159" s="86">
        <v>6</v>
      </c>
      <c r="D159" s="86">
        <v>6</v>
      </c>
      <c r="E159" s="86" t="s">
        <v>40</v>
      </c>
      <c r="F159" s="96" t="s">
        <v>148</v>
      </c>
      <c r="G159" s="89">
        <v>0</v>
      </c>
      <c r="H159" s="89">
        <v>0</v>
      </c>
      <c r="I159" s="89">
        <v>0</v>
      </c>
      <c r="J159" s="89">
        <v>0</v>
      </c>
      <c r="K159" s="89">
        <v>0</v>
      </c>
      <c r="L159" s="89">
        <v>0</v>
      </c>
      <c r="M159" s="89">
        <v>0</v>
      </c>
      <c r="N159" s="89">
        <f>SUBTOTAL(9,G159:M159)</f>
        <v>0</v>
      </c>
      <c r="O159" s="90">
        <f>(N159/$N$19)*100</f>
        <v>0</v>
      </c>
      <c r="P159" s="21">
        <v>0</v>
      </c>
      <c r="Q159" s="20">
        <f t="shared" si="64"/>
        <v>0</v>
      </c>
    </row>
    <row r="160" spans="1:17" s="21" customFormat="1" x14ac:dyDescent="0.3">
      <c r="A160" s="106">
        <v>2</v>
      </c>
      <c r="B160" s="72">
        <v>2</v>
      </c>
      <c r="C160" s="72">
        <v>6</v>
      </c>
      <c r="D160" s="72">
        <v>7</v>
      </c>
      <c r="E160" s="72"/>
      <c r="F160" s="107" t="s">
        <v>149</v>
      </c>
      <c r="G160" s="108">
        <f t="shared" ref="G160:M160" si="70">+G161</f>
        <v>0</v>
      </c>
      <c r="H160" s="108">
        <f t="shared" si="70"/>
        <v>0</v>
      </c>
      <c r="I160" s="108">
        <f t="shared" si="70"/>
        <v>0</v>
      </c>
      <c r="J160" s="108">
        <f t="shared" si="70"/>
        <v>0</v>
      </c>
      <c r="K160" s="108">
        <f t="shared" si="70"/>
        <v>0</v>
      </c>
      <c r="L160" s="108">
        <f t="shared" si="70"/>
        <v>0</v>
      </c>
      <c r="M160" s="108">
        <f t="shared" si="70"/>
        <v>0</v>
      </c>
      <c r="N160" s="108">
        <f>+N161</f>
        <v>0</v>
      </c>
      <c r="O160" s="109">
        <f>+O161</f>
        <v>0</v>
      </c>
      <c r="P160" s="21">
        <v>0</v>
      </c>
      <c r="Q160" s="20">
        <f t="shared" si="64"/>
        <v>0</v>
      </c>
    </row>
    <row r="161" spans="1:17" x14ac:dyDescent="0.3">
      <c r="A161" s="95">
        <v>2</v>
      </c>
      <c r="B161" s="86">
        <v>2</v>
      </c>
      <c r="C161" s="86">
        <v>6</v>
      </c>
      <c r="D161" s="86">
        <v>7</v>
      </c>
      <c r="E161" s="86" t="s">
        <v>40</v>
      </c>
      <c r="F161" s="96" t="s">
        <v>149</v>
      </c>
      <c r="G161" s="89">
        <v>0</v>
      </c>
      <c r="H161" s="89">
        <v>0</v>
      </c>
      <c r="I161" s="89">
        <v>0</v>
      </c>
      <c r="J161" s="89">
        <v>0</v>
      </c>
      <c r="K161" s="89">
        <v>0</v>
      </c>
      <c r="L161" s="89">
        <v>0</v>
      </c>
      <c r="M161" s="89">
        <v>0</v>
      </c>
      <c r="N161" s="89">
        <f>SUBTOTAL(9,G161:M161)</f>
        <v>0</v>
      </c>
      <c r="O161" s="90">
        <f>(N161/$N$19)*100</f>
        <v>0</v>
      </c>
      <c r="P161" s="20">
        <v>0</v>
      </c>
      <c r="Q161" s="20">
        <f t="shared" si="64"/>
        <v>0</v>
      </c>
    </row>
    <row r="162" spans="1:17" x14ac:dyDescent="0.3">
      <c r="A162" s="106">
        <v>2</v>
      </c>
      <c r="B162" s="72">
        <v>2</v>
      </c>
      <c r="C162" s="72">
        <v>6</v>
      </c>
      <c r="D162" s="72">
        <v>8</v>
      </c>
      <c r="E162" s="72"/>
      <c r="F162" s="107" t="s">
        <v>150</v>
      </c>
      <c r="G162" s="108">
        <f t="shared" ref="G162:M162" si="71">+G163</f>
        <v>0</v>
      </c>
      <c r="H162" s="108">
        <f t="shared" si="71"/>
        <v>0</v>
      </c>
      <c r="I162" s="108">
        <f t="shared" si="71"/>
        <v>0</v>
      </c>
      <c r="J162" s="108">
        <f t="shared" si="71"/>
        <v>0</v>
      </c>
      <c r="K162" s="108">
        <f t="shared" si="71"/>
        <v>0</v>
      </c>
      <c r="L162" s="108">
        <f t="shared" si="71"/>
        <v>0</v>
      </c>
      <c r="M162" s="108">
        <f t="shared" si="71"/>
        <v>0</v>
      </c>
      <c r="N162" s="108">
        <f>+N163</f>
        <v>0</v>
      </c>
      <c r="O162" s="109">
        <f>+O163</f>
        <v>0</v>
      </c>
      <c r="P162" s="20">
        <v>0</v>
      </c>
      <c r="Q162" s="20">
        <f t="shared" si="64"/>
        <v>0</v>
      </c>
    </row>
    <row r="163" spans="1:17" x14ac:dyDescent="0.3">
      <c r="A163" s="95">
        <v>2</v>
      </c>
      <c r="B163" s="86">
        <v>2</v>
      </c>
      <c r="C163" s="86">
        <v>6</v>
      </c>
      <c r="D163" s="86">
        <v>8</v>
      </c>
      <c r="E163" s="86" t="s">
        <v>40</v>
      </c>
      <c r="F163" s="96" t="s">
        <v>150</v>
      </c>
      <c r="G163" s="89">
        <v>0</v>
      </c>
      <c r="H163" s="89">
        <v>0</v>
      </c>
      <c r="I163" s="89">
        <v>0</v>
      </c>
      <c r="J163" s="89">
        <v>0</v>
      </c>
      <c r="K163" s="89">
        <v>0</v>
      </c>
      <c r="L163" s="89">
        <v>0</v>
      </c>
      <c r="M163" s="89">
        <v>0</v>
      </c>
      <c r="N163" s="89">
        <f>SUBTOTAL(9,G163:M163)</f>
        <v>0</v>
      </c>
      <c r="O163" s="90">
        <f>(N163/$N$19)*100</f>
        <v>0</v>
      </c>
      <c r="P163" s="20">
        <v>0</v>
      </c>
      <c r="Q163" s="20">
        <f t="shared" si="64"/>
        <v>0</v>
      </c>
    </row>
    <row r="164" spans="1:17" x14ac:dyDescent="0.3">
      <c r="A164" s="106">
        <v>2</v>
      </c>
      <c r="B164" s="72">
        <v>2</v>
      </c>
      <c r="C164" s="72">
        <v>6</v>
      </c>
      <c r="D164" s="72">
        <v>9</v>
      </c>
      <c r="E164" s="72"/>
      <c r="F164" s="107" t="s">
        <v>151</v>
      </c>
      <c r="G164" s="108">
        <f t="shared" ref="G164:M164" si="72">+G165</f>
        <v>0</v>
      </c>
      <c r="H164" s="108">
        <f t="shared" si="72"/>
        <v>0</v>
      </c>
      <c r="I164" s="108">
        <f t="shared" si="72"/>
        <v>0</v>
      </c>
      <c r="J164" s="108">
        <f t="shared" si="72"/>
        <v>0</v>
      </c>
      <c r="K164" s="108">
        <f t="shared" si="72"/>
        <v>0</v>
      </c>
      <c r="L164" s="108">
        <f t="shared" si="72"/>
        <v>0</v>
      </c>
      <c r="M164" s="108">
        <f t="shared" si="72"/>
        <v>0</v>
      </c>
      <c r="N164" s="108">
        <f>+N165</f>
        <v>0</v>
      </c>
      <c r="O164" s="109">
        <f>+O165</f>
        <v>0</v>
      </c>
      <c r="P164" s="20">
        <v>0</v>
      </c>
      <c r="Q164" s="20">
        <f t="shared" si="64"/>
        <v>0</v>
      </c>
    </row>
    <row r="165" spans="1:17" x14ac:dyDescent="0.3">
      <c r="A165" s="95">
        <v>2</v>
      </c>
      <c r="B165" s="86">
        <v>2</v>
      </c>
      <c r="C165" s="86">
        <v>6</v>
      </c>
      <c r="D165" s="86">
        <v>9</v>
      </c>
      <c r="E165" s="86" t="s">
        <v>40</v>
      </c>
      <c r="F165" s="96" t="s">
        <v>151</v>
      </c>
      <c r="G165" s="89">
        <v>0</v>
      </c>
      <c r="H165" s="89">
        <v>0</v>
      </c>
      <c r="I165" s="89">
        <v>0</v>
      </c>
      <c r="J165" s="89">
        <v>0</v>
      </c>
      <c r="K165" s="89">
        <v>0</v>
      </c>
      <c r="L165" s="89">
        <v>0</v>
      </c>
      <c r="M165" s="89">
        <v>0</v>
      </c>
      <c r="N165" s="89">
        <f>SUBTOTAL(9,G165:M165)</f>
        <v>0</v>
      </c>
      <c r="O165" s="90">
        <f>(N165/$N$19)*100</f>
        <v>0</v>
      </c>
      <c r="P165" s="20">
        <v>0</v>
      </c>
      <c r="Q165" s="20">
        <f t="shared" si="64"/>
        <v>0</v>
      </c>
    </row>
    <row r="166" spans="1:17" x14ac:dyDescent="0.3">
      <c r="A166" s="66">
        <v>2</v>
      </c>
      <c r="B166" s="67">
        <v>2</v>
      </c>
      <c r="C166" s="67">
        <v>7</v>
      </c>
      <c r="D166" s="67"/>
      <c r="E166" s="67"/>
      <c r="F166" s="68" t="s">
        <v>152</v>
      </c>
      <c r="G166" s="69">
        <f t="shared" ref="G166:M166" si="73">+G167+G175+G182</f>
        <v>150000</v>
      </c>
      <c r="H166" s="69">
        <f t="shared" si="73"/>
        <v>15000</v>
      </c>
      <c r="I166" s="69">
        <f t="shared" si="73"/>
        <v>150000</v>
      </c>
      <c r="J166" s="69">
        <f t="shared" si="73"/>
        <v>100000</v>
      </c>
      <c r="K166" s="69">
        <f t="shared" si="73"/>
        <v>60000</v>
      </c>
      <c r="L166" s="69">
        <f t="shared" si="73"/>
        <v>10000</v>
      </c>
      <c r="M166" s="69">
        <f t="shared" si="73"/>
        <v>5107552.666666667</v>
      </c>
      <c r="N166" s="69">
        <f>+N167+N175+N182</f>
        <v>5592552.666666667</v>
      </c>
      <c r="O166" s="70">
        <f>+O167+O175+O182</f>
        <v>0.76939556733912584</v>
      </c>
      <c r="P166" s="20">
        <v>5592552.666666666</v>
      </c>
      <c r="Q166" s="20">
        <f t="shared" si="64"/>
        <v>0</v>
      </c>
    </row>
    <row r="167" spans="1:17" x14ac:dyDescent="0.3">
      <c r="A167" s="106">
        <v>2</v>
      </c>
      <c r="B167" s="72">
        <v>2</v>
      </c>
      <c r="C167" s="72">
        <v>7</v>
      </c>
      <c r="D167" s="72">
        <v>1</v>
      </c>
      <c r="E167" s="72"/>
      <c r="F167" s="107" t="s">
        <v>153</v>
      </c>
      <c r="G167" s="74">
        <f t="shared" ref="G167:M167" si="74">SUM(G168:G174)</f>
        <v>0</v>
      </c>
      <c r="H167" s="74">
        <f t="shared" si="74"/>
        <v>0</v>
      </c>
      <c r="I167" s="74">
        <f t="shared" si="74"/>
        <v>0</v>
      </c>
      <c r="J167" s="74">
        <f t="shared" si="74"/>
        <v>0</v>
      </c>
      <c r="K167" s="74">
        <f t="shared" si="74"/>
        <v>0</v>
      </c>
      <c r="L167" s="74">
        <f t="shared" si="74"/>
        <v>0</v>
      </c>
      <c r="M167" s="74">
        <f t="shared" si="74"/>
        <v>69000</v>
      </c>
      <c r="N167" s="74">
        <f>SUM(N168:N174)</f>
        <v>69000</v>
      </c>
      <c r="O167" s="75">
        <f>SUM(O168:O174)</f>
        <v>9.4926766560147462E-3</v>
      </c>
      <c r="P167" s="20">
        <v>69000</v>
      </c>
      <c r="Q167" s="20">
        <f t="shared" si="64"/>
        <v>0</v>
      </c>
    </row>
    <row r="168" spans="1:17" x14ac:dyDescent="0.3">
      <c r="A168" s="85">
        <v>2</v>
      </c>
      <c r="B168" s="86">
        <v>2</v>
      </c>
      <c r="C168" s="86">
        <v>7</v>
      </c>
      <c r="D168" s="86">
        <v>1</v>
      </c>
      <c r="E168" s="86" t="s">
        <v>40</v>
      </c>
      <c r="F168" s="112" t="s">
        <v>154</v>
      </c>
      <c r="G168" s="89">
        <v>0</v>
      </c>
      <c r="H168" s="89">
        <v>0</v>
      </c>
      <c r="I168" s="89">
        <v>0</v>
      </c>
      <c r="J168" s="89">
        <v>0</v>
      </c>
      <c r="K168" s="89">
        <v>0</v>
      </c>
      <c r="L168" s="89">
        <v>0</v>
      </c>
      <c r="M168" s="89">
        <v>69000</v>
      </c>
      <c r="N168" s="89">
        <f t="shared" ref="N168:N174" si="75">SUBTOTAL(9,G168:M168)</f>
        <v>69000</v>
      </c>
      <c r="O168" s="90">
        <f t="shared" ref="O168:O174" si="76">(N168/$N$19)*100</f>
        <v>9.4926766560147462E-3</v>
      </c>
      <c r="P168" s="20">
        <v>69000</v>
      </c>
      <c r="Q168" s="20">
        <f t="shared" si="64"/>
        <v>0</v>
      </c>
    </row>
    <row r="169" spans="1:17" x14ac:dyDescent="0.3">
      <c r="A169" s="85">
        <v>2</v>
      </c>
      <c r="B169" s="86">
        <v>2</v>
      </c>
      <c r="C169" s="86">
        <v>7</v>
      </c>
      <c r="D169" s="86">
        <v>1</v>
      </c>
      <c r="E169" s="86" t="s">
        <v>42</v>
      </c>
      <c r="F169" s="112" t="s">
        <v>155</v>
      </c>
      <c r="G169" s="89">
        <v>0</v>
      </c>
      <c r="H169" s="89">
        <v>0</v>
      </c>
      <c r="I169" s="89">
        <v>0</v>
      </c>
      <c r="J169" s="89">
        <v>0</v>
      </c>
      <c r="K169" s="89">
        <v>0</v>
      </c>
      <c r="L169" s="89">
        <v>0</v>
      </c>
      <c r="M169" s="89">
        <v>0</v>
      </c>
      <c r="N169" s="89">
        <f t="shared" si="75"/>
        <v>0</v>
      </c>
      <c r="O169" s="90">
        <f t="shared" si="76"/>
        <v>0</v>
      </c>
      <c r="P169" s="20">
        <v>0</v>
      </c>
      <c r="Q169" s="20">
        <f t="shared" si="64"/>
        <v>0</v>
      </c>
    </row>
    <row r="170" spans="1:17" x14ac:dyDescent="0.3">
      <c r="A170" s="85">
        <v>2</v>
      </c>
      <c r="B170" s="86">
        <v>2</v>
      </c>
      <c r="C170" s="86">
        <v>7</v>
      </c>
      <c r="D170" s="86">
        <v>1</v>
      </c>
      <c r="E170" s="86" t="s">
        <v>44</v>
      </c>
      <c r="F170" s="112" t="s">
        <v>156</v>
      </c>
      <c r="G170" s="89">
        <v>0</v>
      </c>
      <c r="H170" s="89">
        <v>0</v>
      </c>
      <c r="I170" s="89">
        <v>0</v>
      </c>
      <c r="J170" s="89">
        <v>0</v>
      </c>
      <c r="K170" s="89">
        <v>0</v>
      </c>
      <c r="L170" s="89">
        <v>0</v>
      </c>
      <c r="M170" s="89">
        <v>0</v>
      </c>
      <c r="N170" s="89">
        <f t="shared" si="75"/>
        <v>0</v>
      </c>
      <c r="O170" s="90">
        <f t="shared" si="76"/>
        <v>0</v>
      </c>
      <c r="P170" s="20">
        <v>0</v>
      </c>
      <c r="Q170" s="20">
        <f t="shared" si="64"/>
        <v>0</v>
      </c>
    </row>
    <row r="171" spans="1:17" ht="40.5" x14ac:dyDescent="0.3">
      <c r="A171" s="85">
        <v>2</v>
      </c>
      <c r="B171" s="86">
        <v>2</v>
      </c>
      <c r="C171" s="86">
        <v>7</v>
      </c>
      <c r="D171" s="86">
        <v>1</v>
      </c>
      <c r="E171" s="86" t="s">
        <v>46</v>
      </c>
      <c r="F171" s="112" t="s">
        <v>157</v>
      </c>
      <c r="G171" s="89">
        <v>0</v>
      </c>
      <c r="H171" s="89">
        <v>0</v>
      </c>
      <c r="I171" s="89">
        <v>0</v>
      </c>
      <c r="J171" s="89">
        <v>0</v>
      </c>
      <c r="K171" s="89">
        <v>0</v>
      </c>
      <c r="L171" s="89">
        <v>0</v>
      </c>
      <c r="M171" s="89">
        <v>0</v>
      </c>
      <c r="N171" s="89">
        <f t="shared" si="75"/>
        <v>0</v>
      </c>
      <c r="O171" s="90">
        <f t="shared" si="76"/>
        <v>0</v>
      </c>
      <c r="P171" s="20">
        <v>0</v>
      </c>
      <c r="Q171" s="20">
        <f t="shared" si="64"/>
        <v>0</v>
      </c>
    </row>
    <row r="172" spans="1:17" x14ac:dyDescent="0.3">
      <c r="A172" s="85">
        <v>2</v>
      </c>
      <c r="B172" s="86">
        <v>2</v>
      </c>
      <c r="C172" s="86">
        <v>7</v>
      </c>
      <c r="D172" s="86">
        <v>1</v>
      </c>
      <c r="E172" s="86" t="s">
        <v>48</v>
      </c>
      <c r="F172" s="112" t="s">
        <v>158</v>
      </c>
      <c r="G172" s="89">
        <v>0</v>
      </c>
      <c r="H172" s="89">
        <v>0</v>
      </c>
      <c r="I172" s="89">
        <v>0</v>
      </c>
      <c r="J172" s="89">
        <v>0</v>
      </c>
      <c r="K172" s="89">
        <v>0</v>
      </c>
      <c r="L172" s="89">
        <v>0</v>
      </c>
      <c r="M172" s="89">
        <v>0</v>
      </c>
      <c r="N172" s="89">
        <f t="shared" si="75"/>
        <v>0</v>
      </c>
      <c r="O172" s="90">
        <f t="shared" si="76"/>
        <v>0</v>
      </c>
      <c r="P172" s="20">
        <v>0</v>
      </c>
      <c r="Q172" s="20">
        <f t="shared" si="64"/>
        <v>0</v>
      </c>
    </row>
    <row r="173" spans="1:17" x14ac:dyDescent="0.3">
      <c r="A173" s="85">
        <v>2</v>
      </c>
      <c r="B173" s="86">
        <v>2</v>
      </c>
      <c r="C173" s="86">
        <v>7</v>
      </c>
      <c r="D173" s="86">
        <v>1</v>
      </c>
      <c r="E173" s="86" t="s">
        <v>50</v>
      </c>
      <c r="F173" s="112" t="s">
        <v>159</v>
      </c>
      <c r="G173" s="89">
        <v>0</v>
      </c>
      <c r="H173" s="89">
        <v>0</v>
      </c>
      <c r="I173" s="89">
        <v>0</v>
      </c>
      <c r="J173" s="89">
        <v>0</v>
      </c>
      <c r="K173" s="89">
        <v>0</v>
      </c>
      <c r="L173" s="89">
        <v>0</v>
      </c>
      <c r="M173" s="89">
        <v>0</v>
      </c>
      <c r="N173" s="89">
        <f t="shared" si="75"/>
        <v>0</v>
      </c>
      <c r="O173" s="90">
        <f t="shared" si="76"/>
        <v>0</v>
      </c>
      <c r="P173" s="20">
        <v>0</v>
      </c>
      <c r="Q173" s="20">
        <f t="shared" si="64"/>
        <v>0</v>
      </c>
    </row>
    <row r="174" spans="1:17" ht="40.5" x14ac:dyDescent="0.3">
      <c r="A174" s="85">
        <v>2</v>
      </c>
      <c r="B174" s="86">
        <v>2</v>
      </c>
      <c r="C174" s="86">
        <v>7</v>
      </c>
      <c r="D174" s="86">
        <v>1</v>
      </c>
      <c r="E174" s="86" t="s">
        <v>59</v>
      </c>
      <c r="F174" s="112" t="s">
        <v>160</v>
      </c>
      <c r="G174" s="89">
        <v>0</v>
      </c>
      <c r="H174" s="89">
        <v>0</v>
      </c>
      <c r="I174" s="89">
        <v>0</v>
      </c>
      <c r="J174" s="89">
        <v>0</v>
      </c>
      <c r="K174" s="89">
        <v>0</v>
      </c>
      <c r="L174" s="89">
        <v>0</v>
      </c>
      <c r="M174" s="89">
        <v>0</v>
      </c>
      <c r="N174" s="89">
        <f t="shared" si="75"/>
        <v>0</v>
      </c>
      <c r="O174" s="90">
        <f t="shared" si="76"/>
        <v>0</v>
      </c>
      <c r="P174" s="20">
        <v>0</v>
      </c>
      <c r="Q174" s="20">
        <f t="shared" si="64"/>
        <v>0</v>
      </c>
    </row>
    <row r="175" spans="1:17" x14ac:dyDescent="0.3">
      <c r="A175" s="71">
        <v>2</v>
      </c>
      <c r="B175" s="72">
        <v>2</v>
      </c>
      <c r="C175" s="72">
        <v>7</v>
      </c>
      <c r="D175" s="72">
        <v>2</v>
      </c>
      <c r="E175" s="72"/>
      <c r="F175" s="71" t="s">
        <v>161</v>
      </c>
      <c r="G175" s="74">
        <f t="shared" ref="G175:M175" si="77">SUM(G176:G181)</f>
        <v>150000</v>
      </c>
      <c r="H175" s="74">
        <f t="shared" si="77"/>
        <v>15000</v>
      </c>
      <c r="I175" s="74">
        <f t="shared" si="77"/>
        <v>150000</v>
      </c>
      <c r="J175" s="74">
        <f t="shared" si="77"/>
        <v>100000</v>
      </c>
      <c r="K175" s="74">
        <f t="shared" si="77"/>
        <v>60000</v>
      </c>
      <c r="L175" s="74">
        <f t="shared" si="77"/>
        <v>10000</v>
      </c>
      <c r="M175" s="74">
        <f t="shared" si="77"/>
        <v>5038552.666666667</v>
      </c>
      <c r="N175" s="74">
        <f>SUM(N176:N181)</f>
        <v>5523552.666666667</v>
      </c>
      <c r="O175" s="75">
        <f>SUM(O176:O181)</f>
        <v>0.75990289068311112</v>
      </c>
      <c r="P175" s="20">
        <v>5523552.666666666</v>
      </c>
      <c r="Q175" s="20">
        <f t="shared" si="64"/>
        <v>0</v>
      </c>
    </row>
    <row r="176" spans="1:17" ht="40.5" x14ac:dyDescent="0.3">
      <c r="A176" s="85">
        <v>2</v>
      </c>
      <c r="B176" s="86">
        <v>2</v>
      </c>
      <c r="C176" s="86">
        <v>7</v>
      </c>
      <c r="D176" s="86">
        <v>2</v>
      </c>
      <c r="E176" s="86" t="s">
        <v>40</v>
      </c>
      <c r="F176" s="112" t="s">
        <v>162</v>
      </c>
      <c r="G176" s="89">
        <v>0</v>
      </c>
      <c r="H176" s="89">
        <v>0</v>
      </c>
      <c r="I176" s="89">
        <v>0</v>
      </c>
      <c r="J176" s="89">
        <v>0</v>
      </c>
      <c r="K176" s="89">
        <v>0</v>
      </c>
      <c r="L176" s="89">
        <v>0</v>
      </c>
      <c r="M176" s="89">
        <v>365333.33333333331</v>
      </c>
      <c r="N176" s="89">
        <f t="shared" ref="N176:N181" si="78">SUBTOTAL(9,G176:M176)</f>
        <v>365333.33333333331</v>
      </c>
      <c r="O176" s="90">
        <f t="shared" ref="O176:O181" si="79">(N176/$N$19)*100</f>
        <v>5.0260742101411404E-2</v>
      </c>
      <c r="P176" s="20">
        <v>365333.33333333331</v>
      </c>
      <c r="Q176" s="20">
        <f t="shared" si="64"/>
        <v>0</v>
      </c>
    </row>
    <row r="177" spans="1:17" x14ac:dyDescent="0.3">
      <c r="A177" s="85">
        <v>2</v>
      </c>
      <c r="B177" s="86">
        <v>2</v>
      </c>
      <c r="C177" s="86">
        <v>7</v>
      </c>
      <c r="D177" s="86">
        <v>2</v>
      </c>
      <c r="E177" s="86" t="s">
        <v>42</v>
      </c>
      <c r="F177" s="112" t="s">
        <v>163</v>
      </c>
      <c r="G177" s="89">
        <v>0</v>
      </c>
      <c r="H177" s="89">
        <v>0</v>
      </c>
      <c r="I177" s="89">
        <v>0</v>
      </c>
      <c r="J177" s="89">
        <v>0</v>
      </c>
      <c r="K177" s="89">
        <v>0</v>
      </c>
      <c r="L177" s="89">
        <v>0</v>
      </c>
      <c r="M177" s="89">
        <f>785976.666666667+29700</f>
        <v>815676.66666666698</v>
      </c>
      <c r="N177" s="89">
        <f t="shared" si="78"/>
        <v>815676.66666666698</v>
      </c>
      <c r="O177" s="90">
        <f t="shared" si="79"/>
        <v>0.11221673699308102</v>
      </c>
      <c r="P177" s="20">
        <v>815676.66666666663</v>
      </c>
      <c r="Q177" s="20">
        <f t="shared" si="64"/>
        <v>0</v>
      </c>
    </row>
    <row r="178" spans="1:17" x14ac:dyDescent="0.3">
      <c r="A178" s="85">
        <v>2</v>
      </c>
      <c r="B178" s="86">
        <v>2</v>
      </c>
      <c r="C178" s="86">
        <v>7</v>
      </c>
      <c r="D178" s="86">
        <v>2</v>
      </c>
      <c r="E178" s="86" t="s">
        <v>44</v>
      </c>
      <c r="F178" s="112" t="s">
        <v>164</v>
      </c>
      <c r="G178" s="89">
        <v>0</v>
      </c>
      <c r="H178" s="89">
        <v>0</v>
      </c>
      <c r="I178" s="89">
        <v>0</v>
      </c>
      <c r="J178" s="89">
        <v>0</v>
      </c>
      <c r="K178" s="89">
        <v>0</v>
      </c>
      <c r="L178" s="89">
        <v>0</v>
      </c>
      <c r="M178" s="89">
        <v>0</v>
      </c>
      <c r="N178" s="89">
        <f t="shared" si="78"/>
        <v>0</v>
      </c>
      <c r="O178" s="90">
        <f t="shared" si="79"/>
        <v>0</v>
      </c>
      <c r="P178" s="20">
        <v>0</v>
      </c>
      <c r="Q178" s="20">
        <f t="shared" si="64"/>
        <v>0</v>
      </c>
    </row>
    <row r="179" spans="1:17" ht="40.5" x14ac:dyDescent="0.3">
      <c r="A179" s="85">
        <v>2</v>
      </c>
      <c r="B179" s="86">
        <v>2</v>
      </c>
      <c r="C179" s="86">
        <v>7</v>
      </c>
      <c r="D179" s="86">
        <v>2</v>
      </c>
      <c r="E179" s="86" t="s">
        <v>46</v>
      </c>
      <c r="F179" s="112" t="s">
        <v>165</v>
      </c>
      <c r="G179" s="92">
        <v>150000</v>
      </c>
      <c r="H179" s="92">
        <v>15000</v>
      </c>
      <c r="I179" s="92">
        <v>150000</v>
      </c>
      <c r="J179" s="92">
        <v>100000</v>
      </c>
      <c r="K179" s="92">
        <v>60000</v>
      </c>
      <c r="L179" s="92">
        <v>10000</v>
      </c>
      <c r="M179" s="92">
        <v>0</v>
      </c>
      <c r="N179" s="102">
        <f>SUM(G179:M179)</f>
        <v>485000</v>
      </c>
      <c r="O179" s="90">
        <f t="shared" si="79"/>
        <v>6.6723886640103647E-2</v>
      </c>
      <c r="P179" s="20">
        <v>485000</v>
      </c>
      <c r="Q179" s="20">
        <f t="shared" si="64"/>
        <v>0</v>
      </c>
    </row>
    <row r="180" spans="1:17" x14ac:dyDescent="0.3">
      <c r="A180" s="85">
        <v>2</v>
      </c>
      <c r="B180" s="86">
        <v>2</v>
      </c>
      <c r="C180" s="86">
        <v>7</v>
      </c>
      <c r="D180" s="86">
        <v>2</v>
      </c>
      <c r="E180" s="86" t="s">
        <v>48</v>
      </c>
      <c r="F180" s="112" t="s">
        <v>166</v>
      </c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89">
        <f t="shared" si="78"/>
        <v>0</v>
      </c>
      <c r="O180" s="90">
        <f t="shared" si="79"/>
        <v>0</v>
      </c>
      <c r="P180" s="20">
        <v>0</v>
      </c>
      <c r="Q180" s="20">
        <f t="shared" si="64"/>
        <v>0</v>
      </c>
    </row>
    <row r="181" spans="1:17" ht="40.5" x14ac:dyDescent="0.3">
      <c r="A181" s="85">
        <v>2</v>
      </c>
      <c r="B181" s="86">
        <v>2</v>
      </c>
      <c r="C181" s="86">
        <v>7</v>
      </c>
      <c r="D181" s="86">
        <v>2</v>
      </c>
      <c r="E181" s="86" t="s">
        <v>50</v>
      </c>
      <c r="F181" s="113" t="s">
        <v>167</v>
      </c>
      <c r="G181" s="89">
        <v>0</v>
      </c>
      <c r="H181" s="89">
        <v>0</v>
      </c>
      <c r="I181" s="89">
        <v>0</v>
      </c>
      <c r="J181" s="89">
        <v>0</v>
      </c>
      <c r="K181" s="89">
        <v>0</v>
      </c>
      <c r="L181" s="89">
        <v>0</v>
      </c>
      <c r="M181" s="89">
        <v>3857542.6666666665</v>
      </c>
      <c r="N181" s="89">
        <f t="shared" si="78"/>
        <v>3857542.6666666665</v>
      </c>
      <c r="O181" s="90">
        <f t="shared" si="79"/>
        <v>0.53070152494851508</v>
      </c>
      <c r="P181" s="20">
        <v>3857542.6666666665</v>
      </c>
      <c r="Q181" s="20">
        <f t="shared" si="64"/>
        <v>0</v>
      </c>
    </row>
    <row r="182" spans="1:17" x14ac:dyDescent="0.3">
      <c r="A182" s="71">
        <v>2</v>
      </c>
      <c r="B182" s="72">
        <v>2</v>
      </c>
      <c r="C182" s="72">
        <v>7</v>
      </c>
      <c r="D182" s="72">
        <v>3</v>
      </c>
      <c r="E182" s="72"/>
      <c r="F182" s="71" t="s">
        <v>168</v>
      </c>
      <c r="G182" s="74">
        <f t="shared" ref="G182:M182" si="80">G183</f>
        <v>0</v>
      </c>
      <c r="H182" s="74">
        <f t="shared" si="80"/>
        <v>0</v>
      </c>
      <c r="I182" s="74">
        <f t="shared" si="80"/>
        <v>0</v>
      </c>
      <c r="J182" s="74">
        <f t="shared" si="80"/>
        <v>0</v>
      </c>
      <c r="K182" s="74">
        <f t="shared" si="80"/>
        <v>0</v>
      </c>
      <c r="L182" s="74">
        <f t="shared" si="80"/>
        <v>0</v>
      </c>
      <c r="M182" s="74">
        <f t="shared" si="80"/>
        <v>0</v>
      </c>
      <c r="N182" s="74">
        <f>N183</f>
        <v>0</v>
      </c>
      <c r="O182" s="75">
        <f>O183</f>
        <v>0</v>
      </c>
      <c r="P182" s="20">
        <v>0</v>
      </c>
      <c r="Q182" s="20">
        <f t="shared" si="64"/>
        <v>0</v>
      </c>
    </row>
    <row r="183" spans="1:17" x14ac:dyDescent="0.3">
      <c r="A183" s="85">
        <v>2</v>
      </c>
      <c r="B183" s="86">
        <v>2</v>
      </c>
      <c r="C183" s="86">
        <v>7</v>
      </c>
      <c r="D183" s="86">
        <v>3</v>
      </c>
      <c r="E183" s="86" t="s">
        <v>40</v>
      </c>
      <c r="F183" s="85" t="s">
        <v>168</v>
      </c>
      <c r="G183" s="89">
        <v>0</v>
      </c>
      <c r="H183" s="89">
        <v>0</v>
      </c>
      <c r="I183" s="89">
        <v>0</v>
      </c>
      <c r="J183" s="89">
        <v>0</v>
      </c>
      <c r="K183" s="89">
        <v>0</v>
      </c>
      <c r="L183" s="89">
        <v>0</v>
      </c>
      <c r="M183" s="89">
        <v>0</v>
      </c>
      <c r="N183" s="89">
        <f>SUBTOTAL(9,G183:M183)</f>
        <v>0</v>
      </c>
      <c r="O183" s="90">
        <f>(N183/$N$19)*100</f>
        <v>0</v>
      </c>
      <c r="P183" s="20">
        <v>0</v>
      </c>
      <c r="Q183" s="20">
        <f t="shared" si="64"/>
        <v>0</v>
      </c>
    </row>
    <row r="184" spans="1:17" x14ac:dyDescent="0.3">
      <c r="A184" s="66">
        <v>2</v>
      </c>
      <c r="B184" s="67">
        <v>2</v>
      </c>
      <c r="C184" s="67">
        <v>8</v>
      </c>
      <c r="D184" s="67"/>
      <c r="E184" s="67"/>
      <c r="F184" s="68" t="s">
        <v>169</v>
      </c>
      <c r="G184" s="69">
        <f t="shared" ref="G184:M184" si="81">+G185+G187+G189+G191+G193+G197+G202+G209+G213</f>
        <v>150000</v>
      </c>
      <c r="H184" s="69">
        <f t="shared" si="81"/>
        <v>50000</v>
      </c>
      <c r="I184" s="69">
        <f t="shared" si="81"/>
        <v>300000</v>
      </c>
      <c r="J184" s="69">
        <f t="shared" si="81"/>
        <v>80000</v>
      </c>
      <c r="K184" s="69">
        <f t="shared" si="81"/>
        <v>20000</v>
      </c>
      <c r="L184" s="69">
        <f t="shared" si="81"/>
        <v>5000</v>
      </c>
      <c r="M184" s="69">
        <f t="shared" si="81"/>
        <v>16263382.025958478</v>
      </c>
      <c r="N184" s="69">
        <f>+N185+N187+N189+N191+N193+N197+N202+N209+N213</f>
        <v>16868382.025958478</v>
      </c>
      <c r="O184" s="70">
        <f>+O185+O187+O189+O191+O193+O197+O202+O209+O213</f>
        <v>2.3206680620660114</v>
      </c>
      <c r="P184" s="20">
        <v>16868382.021728516</v>
      </c>
      <c r="Q184" s="20">
        <f t="shared" si="64"/>
        <v>4.2299628257751465E-3</v>
      </c>
    </row>
    <row r="185" spans="1:17" x14ac:dyDescent="0.3">
      <c r="A185" s="71">
        <v>2</v>
      </c>
      <c r="B185" s="72">
        <v>2</v>
      </c>
      <c r="C185" s="72">
        <v>8</v>
      </c>
      <c r="D185" s="72">
        <v>1</v>
      </c>
      <c r="E185" s="72"/>
      <c r="F185" s="71" t="s">
        <v>170</v>
      </c>
      <c r="G185" s="74">
        <f t="shared" ref="G185:M185" si="82">G186</f>
        <v>0</v>
      </c>
      <c r="H185" s="74">
        <f t="shared" si="82"/>
        <v>0</v>
      </c>
      <c r="I185" s="74">
        <f t="shared" si="82"/>
        <v>0</v>
      </c>
      <c r="J185" s="74">
        <f t="shared" si="82"/>
        <v>0</v>
      </c>
      <c r="K185" s="74">
        <f t="shared" si="82"/>
        <v>0</v>
      </c>
      <c r="L185" s="74">
        <f t="shared" si="82"/>
        <v>0</v>
      </c>
      <c r="M185" s="74">
        <f t="shared" si="82"/>
        <v>0</v>
      </c>
      <c r="N185" s="74">
        <f>N186</f>
        <v>0</v>
      </c>
      <c r="O185" s="75">
        <f>O186</f>
        <v>0</v>
      </c>
      <c r="P185" s="20">
        <v>0</v>
      </c>
      <c r="Q185" s="20">
        <f t="shared" si="64"/>
        <v>0</v>
      </c>
    </row>
    <row r="186" spans="1:17" x14ac:dyDescent="0.3">
      <c r="A186" s="85">
        <v>2</v>
      </c>
      <c r="B186" s="86">
        <v>2</v>
      </c>
      <c r="C186" s="86">
        <v>8</v>
      </c>
      <c r="D186" s="86">
        <v>1</v>
      </c>
      <c r="E186" s="86" t="s">
        <v>40</v>
      </c>
      <c r="F186" s="85" t="s">
        <v>170</v>
      </c>
      <c r="G186" s="89">
        <v>0</v>
      </c>
      <c r="H186" s="89">
        <v>0</v>
      </c>
      <c r="I186" s="89">
        <v>0</v>
      </c>
      <c r="J186" s="89">
        <v>0</v>
      </c>
      <c r="K186" s="89">
        <v>0</v>
      </c>
      <c r="L186" s="89">
        <v>0</v>
      </c>
      <c r="M186" s="89">
        <v>0</v>
      </c>
      <c r="N186" s="89">
        <f>SUBTOTAL(9,G186:M186)</f>
        <v>0</v>
      </c>
      <c r="O186" s="90">
        <f>(N186/$N$19)*100</f>
        <v>0</v>
      </c>
      <c r="P186" s="20">
        <v>0</v>
      </c>
      <c r="Q186" s="20">
        <f t="shared" si="64"/>
        <v>0</v>
      </c>
    </row>
    <row r="187" spans="1:17" x14ac:dyDescent="0.3">
      <c r="A187" s="71">
        <v>2</v>
      </c>
      <c r="B187" s="72">
        <v>2</v>
      </c>
      <c r="C187" s="72">
        <v>8</v>
      </c>
      <c r="D187" s="72">
        <v>2</v>
      </c>
      <c r="E187" s="72"/>
      <c r="F187" s="71" t="s">
        <v>171</v>
      </c>
      <c r="G187" s="74">
        <f t="shared" ref="G187:M187" si="83">G188</f>
        <v>0</v>
      </c>
      <c r="H187" s="74">
        <f t="shared" si="83"/>
        <v>0</v>
      </c>
      <c r="I187" s="74">
        <f t="shared" si="83"/>
        <v>0</v>
      </c>
      <c r="J187" s="74">
        <f t="shared" si="83"/>
        <v>0</v>
      </c>
      <c r="K187" s="74">
        <f t="shared" si="83"/>
        <v>0</v>
      </c>
      <c r="L187" s="74">
        <f t="shared" si="83"/>
        <v>0</v>
      </c>
      <c r="M187" s="74">
        <f t="shared" si="83"/>
        <v>762696.65333333332</v>
      </c>
      <c r="N187" s="74">
        <f>N188</f>
        <v>762696.65333333332</v>
      </c>
      <c r="O187" s="75">
        <f>O188</f>
        <v>0.10492801038721601</v>
      </c>
      <c r="P187" s="20">
        <v>762696.65333333332</v>
      </c>
      <c r="Q187" s="20">
        <f t="shared" si="64"/>
        <v>0</v>
      </c>
    </row>
    <row r="188" spans="1:17" x14ac:dyDescent="0.3">
      <c r="A188" s="85">
        <v>2</v>
      </c>
      <c r="B188" s="86">
        <v>2</v>
      </c>
      <c r="C188" s="86">
        <v>8</v>
      </c>
      <c r="D188" s="86">
        <v>2</v>
      </c>
      <c r="E188" s="86" t="s">
        <v>40</v>
      </c>
      <c r="F188" s="85" t="s">
        <v>171</v>
      </c>
      <c r="G188" s="92">
        <v>0</v>
      </c>
      <c r="H188" s="92">
        <v>0</v>
      </c>
      <c r="I188" s="92">
        <v>0</v>
      </c>
      <c r="J188" s="92">
        <v>0</v>
      </c>
      <c r="K188" s="92">
        <v>0</v>
      </c>
      <c r="L188" s="92">
        <v>0</v>
      </c>
      <c r="M188" s="92">
        <v>762696.65333333332</v>
      </c>
      <c r="N188" s="89">
        <f>SUBTOTAL(9,G188:M188)</f>
        <v>762696.65333333332</v>
      </c>
      <c r="O188" s="90">
        <f>(N188/$N$19)*100</f>
        <v>0.10492801038721601</v>
      </c>
      <c r="P188" s="20">
        <v>762696.65333333332</v>
      </c>
      <c r="Q188" s="20">
        <f t="shared" si="64"/>
        <v>0</v>
      </c>
    </row>
    <row r="189" spans="1:17" x14ac:dyDescent="0.3">
      <c r="A189" s="71">
        <v>2</v>
      </c>
      <c r="B189" s="72">
        <v>2</v>
      </c>
      <c r="C189" s="72">
        <v>8</v>
      </c>
      <c r="D189" s="72">
        <v>3</v>
      </c>
      <c r="E189" s="72"/>
      <c r="F189" s="71" t="s">
        <v>172</v>
      </c>
      <c r="G189" s="74">
        <f t="shared" ref="G189:M189" si="84">G190</f>
        <v>0</v>
      </c>
      <c r="H189" s="74">
        <f t="shared" si="84"/>
        <v>0</v>
      </c>
      <c r="I189" s="74">
        <f t="shared" si="84"/>
        <v>0</v>
      </c>
      <c r="J189" s="74">
        <f t="shared" si="84"/>
        <v>0</v>
      </c>
      <c r="K189" s="74">
        <f t="shared" si="84"/>
        <v>0</v>
      </c>
      <c r="L189" s="74">
        <f t="shared" si="84"/>
        <v>0</v>
      </c>
      <c r="M189" s="74">
        <f t="shared" si="84"/>
        <v>0</v>
      </c>
      <c r="N189" s="74">
        <f>N190</f>
        <v>0</v>
      </c>
      <c r="O189" s="75">
        <f>O190</f>
        <v>0</v>
      </c>
      <c r="P189" s="20">
        <v>0</v>
      </c>
      <c r="Q189" s="20">
        <f t="shared" si="64"/>
        <v>0</v>
      </c>
    </row>
    <row r="190" spans="1:17" x14ac:dyDescent="0.3">
      <c r="A190" s="85">
        <v>2</v>
      </c>
      <c r="B190" s="86">
        <v>2</v>
      </c>
      <c r="C190" s="86">
        <v>8</v>
      </c>
      <c r="D190" s="86">
        <v>3</v>
      </c>
      <c r="E190" s="86" t="s">
        <v>40</v>
      </c>
      <c r="F190" s="113" t="s">
        <v>172</v>
      </c>
      <c r="G190" s="89">
        <v>0</v>
      </c>
      <c r="H190" s="89">
        <v>0</v>
      </c>
      <c r="I190" s="89">
        <v>0</v>
      </c>
      <c r="J190" s="89">
        <v>0</v>
      </c>
      <c r="K190" s="89">
        <v>0</v>
      </c>
      <c r="L190" s="89">
        <v>0</v>
      </c>
      <c r="M190" s="89">
        <v>0</v>
      </c>
      <c r="N190" s="89">
        <f>SUBTOTAL(9,G190:M190)</f>
        <v>0</v>
      </c>
      <c r="O190" s="90">
        <f>(N190/$N$19)*100</f>
        <v>0</v>
      </c>
      <c r="P190" s="20">
        <v>0</v>
      </c>
      <c r="Q190" s="20">
        <f t="shared" si="64"/>
        <v>0</v>
      </c>
    </row>
    <row r="191" spans="1:17" x14ac:dyDescent="0.3">
      <c r="A191" s="71">
        <v>2</v>
      </c>
      <c r="B191" s="72">
        <v>2</v>
      </c>
      <c r="C191" s="72">
        <v>8</v>
      </c>
      <c r="D191" s="72">
        <v>4</v>
      </c>
      <c r="E191" s="72"/>
      <c r="F191" s="71" t="s">
        <v>173</v>
      </c>
      <c r="G191" s="74">
        <f t="shared" ref="G191:M191" si="85">G192</f>
        <v>0</v>
      </c>
      <c r="H191" s="74">
        <f t="shared" si="85"/>
        <v>0</v>
      </c>
      <c r="I191" s="74">
        <f t="shared" si="85"/>
        <v>0</v>
      </c>
      <c r="J191" s="74">
        <f t="shared" si="85"/>
        <v>0</v>
      </c>
      <c r="K191" s="74">
        <f t="shared" si="85"/>
        <v>0</v>
      </c>
      <c r="L191" s="74">
        <f t="shared" si="85"/>
        <v>0</v>
      </c>
      <c r="M191" s="74">
        <f t="shared" si="85"/>
        <v>0</v>
      </c>
      <c r="N191" s="74">
        <f>N192</f>
        <v>0</v>
      </c>
      <c r="O191" s="75">
        <f>O192</f>
        <v>0</v>
      </c>
      <c r="P191" s="20">
        <v>0</v>
      </c>
      <c r="Q191" s="20">
        <f t="shared" si="64"/>
        <v>0</v>
      </c>
    </row>
    <row r="192" spans="1:17" x14ac:dyDescent="0.3">
      <c r="A192" s="85">
        <v>2</v>
      </c>
      <c r="B192" s="86">
        <v>2</v>
      </c>
      <c r="C192" s="86">
        <v>8</v>
      </c>
      <c r="D192" s="86">
        <v>4</v>
      </c>
      <c r="E192" s="86" t="s">
        <v>40</v>
      </c>
      <c r="F192" s="85" t="s">
        <v>173</v>
      </c>
      <c r="G192" s="89">
        <v>0</v>
      </c>
      <c r="H192" s="89">
        <v>0</v>
      </c>
      <c r="I192" s="89">
        <v>0</v>
      </c>
      <c r="J192" s="89">
        <v>0</v>
      </c>
      <c r="K192" s="89">
        <v>0</v>
      </c>
      <c r="L192" s="89">
        <v>0</v>
      </c>
      <c r="M192" s="89">
        <v>0</v>
      </c>
      <c r="N192" s="89">
        <f>SUBTOTAL(9,G192:M192)</f>
        <v>0</v>
      </c>
      <c r="O192" s="90">
        <f>(N192/$N$19)*100</f>
        <v>0</v>
      </c>
      <c r="P192" s="20">
        <v>0</v>
      </c>
      <c r="Q192" s="20">
        <f t="shared" si="64"/>
        <v>0</v>
      </c>
    </row>
    <row r="193" spans="1:17" x14ac:dyDescent="0.3">
      <c r="A193" s="71">
        <v>2</v>
      </c>
      <c r="B193" s="72">
        <v>2</v>
      </c>
      <c r="C193" s="72">
        <v>8</v>
      </c>
      <c r="D193" s="72">
        <v>5</v>
      </c>
      <c r="E193" s="72"/>
      <c r="F193" s="71" t="s">
        <v>174</v>
      </c>
      <c r="G193" s="74">
        <f t="shared" ref="G193:M193" si="86">SUM(G194:G196)</f>
        <v>0</v>
      </c>
      <c r="H193" s="74">
        <f t="shared" si="86"/>
        <v>0</v>
      </c>
      <c r="I193" s="74">
        <f t="shared" si="86"/>
        <v>0</v>
      </c>
      <c r="J193" s="74">
        <f t="shared" si="86"/>
        <v>0</v>
      </c>
      <c r="K193" s="74">
        <f t="shared" si="86"/>
        <v>0</v>
      </c>
      <c r="L193" s="74">
        <f t="shared" si="86"/>
        <v>0</v>
      </c>
      <c r="M193" s="74">
        <f t="shared" si="86"/>
        <v>7205765.3519517994</v>
      </c>
      <c r="N193" s="74">
        <f>SUM(N194:N196)</f>
        <v>7205765.3519517994</v>
      </c>
      <c r="O193" s="75">
        <f>SUM(O194:O196)</f>
        <v>0.9913333412346772</v>
      </c>
      <c r="P193" s="20">
        <v>7205765.3519517994</v>
      </c>
      <c r="Q193" s="20">
        <f t="shared" si="64"/>
        <v>0</v>
      </c>
    </row>
    <row r="194" spans="1:17" x14ac:dyDescent="0.3">
      <c r="A194" s="85">
        <v>2</v>
      </c>
      <c r="B194" s="86">
        <v>2</v>
      </c>
      <c r="C194" s="86">
        <v>8</v>
      </c>
      <c r="D194" s="86">
        <v>5</v>
      </c>
      <c r="E194" s="86" t="s">
        <v>40</v>
      </c>
      <c r="F194" s="85" t="s">
        <v>175</v>
      </c>
      <c r="G194" s="92">
        <v>0</v>
      </c>
      <c r="H194" s="92">
        <v>0</v>
      </c>
      <c r="I194" s="92">
        <v>0</v>
      </c>
      <c r="J194" s="92">
        <v>0</v>
      </c>
      <c r="K194" s="92">
        <v>0</v>
      </c>
      <c r="L194" s="92">
        <v>0</v>
      </c>
      <c r="M194" s="92">
        <f>2322677.33333333+42000</f>
        <v>2364677.3333333302</v>
      </c>
      <c r="N194" s="89">
        <f>SUBTOTAL(9,G194:M194)</f>
        <v>2364677.3333333302</v>
      </c>
      <c r="O194" s="90">
        <f>(N194/$N$19)*100</f>
        <v>0.32532054088609424</v>
      </c>
      <c r="P194" s="20">
        <v>2364677.3333333302</v>
      </c>
      <c r="Q194" s="20">
        <f t="shared" si="64"/>
        <v>0</v>
      </c>
    </row>
    <row r="195" spans="1:17" x14ac:dyDescent="0.3">
      <c r="A195" s="85">
        <v>2</v>
      </c>
      <c r="B195" s="86">
        <v>2</v>
      </c>
      <c r="C195" s="86">
        <v>8</v>
      </c>
      <c r="D195" s="86">
        <v>5</v>
      </c>
      <c r="E195" s="86" t="s">
        <v>42</v>
      </c>
      <c r="F195" s="85" t="s">
        <v>176</v>
      </c>
      <c r="G195" s="89">
        <v>0</v>
      </c>
      <c r="H195" s="89">
        <v>0</v>
      </c>
      <c r="I195" s="89">
        <v>0</v>
      </c>
      <c r="J195" s="89">
        <v>0</v>
      </c>
      <c r="K195" s="89">
        <v>0</v>
      </c>
      <c r="L195" s="89">
        <v>0</v>
      </c>
      <c r="M195" s="89">
        <v>0</v>
      </c>
      <c r="N195" s="89">
        <f>SUBTOTAL(9,G195:M195)</f>
        <v>0</v>
      </c>
      <c r="O195" s="90">
        <f>(N195/$N$19)*100</f>
        <v>0</v>
      </c>
      <c r="P195" s="20">
        <v>0</v>
      </c>
      <c r="Q195" s="20">
        <f t="shared" si="64"/>
        <v>0</v>
      </c>
    </row>
    <row r="196" spans="1:17" x14ac:dyDescent="0.3">
      <c r="A196" s="85">
        <v>2</v>
      </c>
      <c r="B196" s="86">
        <v>2</v>
      </c>
      <c r="C196" s="86">
        <v>8</v>
      </c>
      <c r="D196" s="86">
        <v>5</v>
      </c>
      <c r="E196" s="86" t="s">
        <v>44</v>
      </c>
      <c r="F196" s="85" t="s">
        <v>177</v>
      </c>
      <c r="G196" s="92">
        <v>0</v>
      </c>
      <c r="H196" s="92">
        <v>0</v>
      </c>
      <c r="I196" s="92">
        <v>0</v>
      </c>
      <c r="J196" s="92">
        <v>0</v>
      </c>
      <c r="K196" s="92">
        <v>0</v>
      </c>
      <c r="L196" s="92">
        <v>0</v>
      </c>
      <c r="M196" s="92">
        <v>4841088.0186184691</v>
      </c>
      <c r="N196" s="89">
        <f>SUBTOTAL(9,G196:M196)</f>
        <v>4841088.0186184691</v>
      </c>
      <c r="O196" s="90">
        <f>(N196/$N$19)*100</f>
        <v>0.6660128003485829</v>
      </c>
      <c r="P196" s="20">
        <v>4841088.0186184691</v>
      </c>
      <c r="Q196" s="20">
        <f t="shared" si="64"/>
        <v>0</v>
      </c>
    </row>
    <row r="197" spans="1:17" x14ac:dyDescent="0.3">
      <c r="A197" s="71">
        <v>2</v>
      </c>
      <c r="B197" s="72">
        <v>2</v>
      </c>
      <c r="C197" s="72">
        <v>8</v>
      </c>
      <c r="D197" s="72">
        <v>6</v>
      </c>
      <c r="E197" s="72"/>
      <c r="F197" s="71" t="s">
        <v>178</v>
      </c>
      <c r="G197" s="74">
        <f t="shared" ref="G197:M197" si="87">SUM(G198:G201)</f>
        <v>0</v>
      </c>
      <c r="H197" s="74">
        <f t="shared" si="87"/>
        <v>0</v>
      </c>
      <c r="I197" s="74">
        <f t="shared" si="87"/>
        <v>0</v>
      </c>
      <c r="J197" s="74">
        <f t="shared" si="87"/>
        <v>0</v>
      </c>
      <c r="K197" s="74">
        <f t="shared" si="87"/>
        <v>0</v>
      </c>
      <c r="L197" s="74">
        <f t="shared" si="87"/>
        <v>0</v>
      </c>
      <c r="M197" s="74">
        <f t="shared" si="87"/>
        <v>1950666.6666666667</v>
      </c>
      <c r="N197" s="74">
        <f>SUM(N198:N201)</f>
        <v>1950666.6666666667</v>
      </c>
      <c r="O197" s="75">
        <f>SUM(O198:O201)</f>
        <v>0.26836301348308356</v>
      </c>
      <c r="P197" s="20">
        <v>1950666.6666666667</v>
      </c>
      <c r="Q197" s="20">
        <f t="shared" si="64"/>
        <v>0</v>
      </c>
    </row>
    <row r="198" spans="1:17" x14ac:dyDescent="0.3">
      <c r="A198" s="85">
        <v>2</v>
      </c>
      <c r="B198" s="86">
        <v>2</v>
      </c>
      <c r="C198" s="86">
        <v>8</v>
      </c>
      <c r="D198" s="86">
        <v>6</v>
      </c>
      <c r="E198" s="86" t="s">
        <v>40</v>
      </c>
      <c r="F198" s="85" t="s">
        <v>179</v>
      </c>
      <c r="G198" s="89">
        <v>0</v>
      </c>
      <c r="H198" s="89">
        <v>0</v>
      </c>
      <c r="I198" s="89">
        <v>0</v>
      </c>
      <c r="J198" s="89">
        <v>0</v>
      </c>
      <c r="K198" s="89">
        <v>0</v>
      </c>
      <c r="L198" s="89">
        <v>0</v>
      </c>
      <c r="M198" s="89">
        <v>0</v>
      </c>
      <c r="N198" s="89">
        <f>SUBTOTAL(9,G198:M198)</f>
        <v>0</v>
      </c>
      <c r="O198" s="90">
        <f>(N198/$N$19)*100</f>
        <v>0</v>
      </c>
      <c r="P198" s="20">
        <v>0</v>
      </c>
      <c r="Q198" s="20">
        <f t="shared" si="64"/>
        <v>0</v>
      </c>
    </row>
    <row r="199" spans="1:17" x14ac:dyDescent="0.3">
      <c r="A199" s="85">
        <v>2</v>
      </c>
      <c r="B199" s="86">
        <v>2</v>
      </c>
      <c r="C199" s="86">
        <v>8</v>
      </c>
      <c r="D199" s="86">
        <v>6</v>
      </c>
      <c r="E199" s="86" t="s">
        <v>42</v>
      </c>
      <c r="F199" s="85" t="s">
        <v>180</v>
      </c>
      <c r="G199" s="89">
        <v>0</v>
      </c>
      <c r="H199" s="89">
        <v>0</v>
      </c>
      <c r="I199" s="89">
        <v>0</v>
      </c>
      <c r="J199" s="89">
        <v>0</v>
      </c>
      <c r="K199" s="89">
        <v>0</v>
      </c>
      <c r="L199" s="89">
        <v>0</v>
      </c>
      <c r="M199" s="89">
        <v>1950666.6666666667</v>
      </c>
      <c r="N199" s="89">
        <f>SUBTOTAL(9,G199:M199)</f>
        <v>1950666.6666666667</v>
      </c>
      <c r="O199" s="90">
        <f>(N199/$N$19)*100</f>
        <v>0.26836301348308356</v>
      </c>
      <c r="P199" s="20">
        <v>1950666.6666666667</v>
      </c>
      <c r="Q199" s="20">
        <f t="shared" si="64"/>
        <v>0</v>
      </c>
    </row>
    <row r="200" spans="1:17" x14ac:dyDescent="0.3">
      <c r="A200" s="85">
        <v>2</v>
      </c>
      <c r="B200" s="86">
        <v>2</v>
      </c>
      <c r="C200" s="86">
        <v>8</v>
      </c>
      <c r="D200" s="86">
        <v>6</v>
      </c>
      <c r="E200" s="86" t="s">
        <v>44</v>
      </c>
      <c r="F200" s="85" t="s">
        <v>181</v>
      </c>
      <c r="G200" s="89">
        <v>0</v>
      </c>
      <c r="H200" s="89">
        <v>0</v>
      </c>
      <c r="I200" s="89">
        <v>0</v>
      </c>
      <c r="J200" s="89">
        <v>0</v>
      </c>
      <c r="K200" s="89">
        <v>0</v>
      </c>
      <c r="L200" s="89">
        <v>0</v>
      </c>
      <c r="M200" s="89">
        <v>0</v>
      </c>
      <c r="N200" s="89">
        <f>SUBTOTAL(9,G200:M200)</f>
        <v>0</v>
      </c>
      <c r="O200" s="90">
        <f>(N200/$N$19)*100</f>
        <v>0</v>
      </c>
      <c r="P200" s="20">
        <v>0</v>
      </c>
      <c r="Q200" s="20">
        <f t="shared" si="64"/>
        <v>0</v>
      </c>
    </row>
    <row r="201" spans="1:17" x14ac:dyDescent="0.3">
      <c r="A201" s="85">
        <v>2</v>
      </c>
      <c r="B201" s="86">
        <v>2</v>
      </c>
      <c r="C201" s="86">
        <v>8</v>
      </c>
      <c r="D201" s="86">
        <v>6</v>
      </c>
      <c r="E201" s="86" t="s">
        <v>46</v>
      </c>
      <c r="F201" s="85" t="s">
        <v>182</v>
      </c>
      <c r="G201" s="89">
        <v>0</v>
      </c>
      <c r="H201" s="89">
        <v>0</v>
      </c>
      <c r="I201" s="89">
        <v>0</v>
      </c>
      <c r="J201" s="89">
        <v>0</v>
      </c>
      <c r="K201" s="89">
        <v>0</v>
      </c>
      <c r="L201" s="89">
        <v>0</v>
      </c>
      <c r="M201" s="89">
        <v>0</v>
      </c>
      <c r="N201" s="89">
        <f>SUBTOTAL(9,G201:M201)</f>
        <v>0</v>
      </c>
      <c r="O201" s="90">
        <f>(N201/$N$19)*100</f>
        <v>0</v>
      </c>
      <c r="P201" s="20">
        <v>0</v>
      </c>
      <c r="Q201" s="20">
        <f t="shared" si="64"/>
        <v>0</v>
      </c>
    </row>
    <row r="202" spans="1:17" x14ac:dyDescent="0.3">
      <c r="A202" s="71">
        <v>2</v>
      </c>
      <c r="B202" s="72">
        <v>2</v>
      </c>
      <c r="C202" s="72">
        <v>8</v>
      </c>
      <c r="D202" s="72">
        <v>7</v>
      </c>
      <c r="E202" s="72"/>
      <c r="F202" s="71" t="s">
        <v>183</v>
      </c>
      <c r="G202" s="74">
        <f t="shared" ref="G202:M202" si="88">SUM(G203:G208)</f>
        <v>150000</v>
      </c>
      <c r="H202" s="74">
        <f t="shared" si="88"/>
        <v>50000</v>
      </c>
      <c r="I202" s="74">
        <f t="shared" si="88"/>
        <v>300000</v>
      </c>
      <c r="J202" s="74">
        <f t="shared" si="88"/>
        <v>80000</v>
      </c>
      <c r="K202" s="74">
        <f t="shared" si="88"/>
        <v>20000</v>
      </c>
      <c r="L202" s="74">
        <f t="shared" si="88"/>
        <v>5000</v>
      </c>
      <c r="M202" s="74">
        <f t="shared" si="88"/>
        <v>390000</v>
      </c>
      <c r="N202" s="74">
        <f>SUM(N203:N208)</f>
        <v>995000</v>
      </c>
      <c r="O202" s="75">
        <f>SUM(O203:O208)</f>
        <v>0.13688714888021264</v>
      </c>
      <c r="P202" s="20">
        <v>995000</v>
      </c>
      <c r="Q202" s="20">
        <f t="shared" si="64"/>
        <v>0</v>
      </c>
    </row>
    <row r="203" spans="1:17" x14ac:dyDescent="0.3">
      <c r="A203" s="85">
        <v>2</v>
      </c>
      <c r="B203" s="86">
        <v>2</v>
      </c>
      <c r="C203" s="86">
        <v>8</v>
      </c>
      <c r="D203" s="86">
        <v>7</v>
      </c>
      <c r="E203" s="86" t="s">
        <v>40</v>
      </c>
      <c r="F203" s="113" t="s">
        <v>184</v>
      </c>
      <c r="G203" s="89">
        <v>0</v>
      </c>
      <c r="H203" s="89">
        <v>0</v>
      </c>
      <c r="I203" s="89">
        <v>0</v>
      </c>
      <c r="J203" s="89">
        <v>0</v>
      </c>
      <c r="K203" s="89">
        <v>0</v>
      </c>
      <c r="L203" s="89">
        <v>0</v>
      </c>
      <c r="M203" s="89">
        <v>0</v>
      </c>
      <c r="N203" s="89">
        <f t="shared" ref="N203:N208" si="89">SUBTOTAL(9,G203:M203)</f>
        <v>0</v>
      </c>
      <c r="O203" s="90">
        <f t="shared" ref="O203:O208" si="90">(N203/$N$19)*100</f>
        <v>0</v>
      </c>
      <c r="P203" s="20">
        <v>0</v>
      </c>
      <c r="Q203" s="20">
        <f t="shared" si="64"/>
        <v>0</v>
      </c>
    </row>
    <row r="204" spans="1:17" x14ac:dyDescent="0.3">
      <c r="A204" s="85">
        <v>2</v>
      </c>
      <c r="B204" s="86">
        <v>2</v>
      </c>
      <c r="C204" s="86">
        <v>8</v>
      </c>
      <c r="D204" s="86">
        <v>7</v>
      </c>
      <c r="E204" s="86" t="s">
        <v>42</v>
      </c>
      <c r="F204" s="113" t="s">
        <v>185</v>
      </c>
      <c r="G204" s="89">
        <v>0</v>
      </c>
      <c r="H204" s="89">
        <v>0</v>
      </c>
      <c r="I204" s="89">
        <v>0</v>
      </c>
      <c r="J204" s="89">
        <v>0</v>
      </c>
      <c r="K204" s="89">
        <v>0</v>
      </c>
      <c r="L204" s="89">
        <v>0</v>
      </c>
      <c r="M204" s="89">
        <v>0</v>
      </c>
      <c r="N204" s="89">
        <f t="shared" si="89"/>
        <v>0</v>
      </c>
      <c r="O204" s="90">
        <f t="shared" si="90"/>
        <v>0</v>
      </c>
      <c r="P204" s="20">
        <v>0</v>
      </c>
      <c r="Q204" s="20">
        <f t="shared" si="64"/>
        <v>0</v>
      </c>
    </row>
    <row r="205" spans="1:17" x14ac:dyDescent="0.3">
      <c r="A205" s="85">
        <v>2</v>
      </c>
      <c r="B205" s="86">
        <v>2</v>
      </c>
      <c r="C205" s="86">
        <v>8</v>
      </c>
      <c r="D205" s="86">
        <v>7</v>
      </c>
      <c r="E205" s="86" t="s">
        <v>44</v>
      </c>
      <c r="F205" s="113" t="s">
        <v>186</v>
      </c>
      <c r="G205" s="89">
        <v>0</v>
      </c>
      <c r="H205" s="89">
        <v>0</v>
      </c>
      <c r="I205" s="89">
        <v>0</v>
      </c>
      <c r="J205" s="89">
        <v>0</v>
      </c>
      <c r="K205" s="89">
        <v>0</v>
      </c>
      <c r="L205" s="89">
        <v>0</v>
      </c>
      <c r="M205" s="89">
        <v>0</v>
      </c>
      <c r="N205" s="89">
        <f t="shared" si="89"/>
        <v>0</v>
      </c>
      <c r="O205" s="90">
        <f t="shared" si="90"/>
        <v>0</v>
      </c>
      <c r="P205" s="20">
        <v>0</v>
      </c>
      <c r="Q205" s="20">
        <f t="shared" si="64"/>
        <v>0</v>
      </c>
    </row>
    <row r="206" spans="1:17" x14ac:dyDescent="0.3">
      <c r="A206" s="85">
        <v>2</v>
      </c>
      <c r="B206" s="86">
        <v>2</v>
      </c>
      <c r="C206" s="86">
        <v>8</v>
      </c>
      <c r="D206" s="86">
        <v>7</v>
      </c>
      <c r="E206" s="86" t="s">
        <v>46</v>
      </c>
      <c r="F206" s="113" t="s">
        <v>187</v>
      </c>
      <c r="G206" s="89">
        <v>150000</v>
      </c>
      <c r="H206" s="89">
        <v>50000</v>
      </c>
      <c r="I206" s="89">
        <v>0</v>
      </c>
      <c r="J206" s="89">
        <v>80000</v>
      </c>
      <c r="K206" s="89">
        <v>20000</v>
      </c>
      <c r="L206" s="89">
        <v>5000</v>
      </c>
      <c r="M206" s="89">
        <v>390000</v>
      </c>
      <c r="N206" s="89">
        <f t="shared" si="89"/>
        <v>695000</v>
      </c>
      <c r="O206" s="90">
        <f t="shared" si="90"/>
        <v>9.5614641680148535E-2</v>
      </c>
      <c r="P206" s="20">
        <v>695000</v>
      </c>
      <c r="Q206" s="20">
        <f t="shared" si="64"/>
        <v>0</v>
      </c>
    </row>
    <row r="207" spans="1:17" x14ac:dyDescent="0.3">
      <c r="A207" s="97">
        <v>2</v>
      </c>
      <c r="B207" s="86">
        <v>2</v>
      </c>
      <c r="C207" s="86">
        <v>8</v>
      </c>
      <c r="D207" s="86">
        <v>7</v>
      </c>
      <c r="E207" s="86" t="s">
        <v>48</v>
      </c>
      <c r="F207" s="113" t="s">
        <v>188</v>
      </c>
      <c r="G207" s="89">
        <v>0</v>
      </c>
      <c r="H207" s="89">
        <v>0</v>
      </c>
      <c r="I207" s="89">
        <v>300000</v>
      </c>
      <c r="J207" s="89">
        <v>0</v>
      </c>
      <c r="K207" s="89">
        <v>0</v>
      </c>
      <c r="L207" s="89">
        <v>0</v>
      </c>
      <c r="M207" s="89">
        <v>0</v>
      </c>
      <c r="N207" s="89">
        <f t="shared" si="89"/>
        <v>300000</v>
      </c>
      <c r="O207" s="90">
        <f t="shared" si="90"/>
        <v>4.1272507200064111E-2</v>
      </c>
      <c r="P207" s="20">
        <v>300000</v>
      </c>
      <c r="Q207" s="20">
        <f t="shared" si="64"/>
        <v>0</v>
      </c>
    </row>
    <row r="208" spans="1:17" x14ac:dyDescent="0.3">
      <c r="A208" s="85">
        <v>2</v>
      </c>
      <c r="B208" s="86">
        <v>2</v>
      </c>
      <c r="C208" s="86">
        <v>8</v>
      </c>
      <c r="D208" s="86">
        <v>7</v>
      </c>
      <c r="E208" s="86" t="s">
        <v>50</v>
      </c>
      <c r="F208" s="113" t="s">
        <v>189</v>
      </c>
      <c r="G208" s="89">
        <v>0</v>
      </c>
      <c r="H208" s="89">
        <v>0</v>
      </c>
      <c r="I208" s="89">
        <v>0</v>
      </c>
      <c r="J208" s="89">
        <v>0</v>
      </c>
      <c r="K208" s="89">
        <v>0</v>
      </c>
      <c r="L208" s="89">
        <v>0</v>
      </c>
      <c r="M208" s="89">
        <v>0</v>
      </c>
      <c r="N208" s="89">
        <f t="shared" si="89"/>
        <v>0</v>
      </c>
      <c r="O208" s="90">
        <f t="shared" si="90"/>
        <v>0</v>
      </c>
      <c r="P208" s="20">
        <v>0</v>
      </c>
      <c r="Q208" s="20">
        <f t="shared" si="64"/>
        <v>0</v>
      </c>
    </row>
    <row r="209" spans="1:18" x14ac:dyDescent="0.3">
      <c r="A209" s="71">
        <v>2</v>
      </c>
      <c r="B209" s="72">
        <v>2</v>
      </c>
      <c r="C209" s="72">
        <v>8</v>
      </c>
      <c r="D209" s="72">
        <v>8</v>
      </c>
      <c r="E209" s="72"/>
      <c r="F209" s="71" t="s">
        <v>190</v>
      </c>
      <c r="G209" s="74">
        <f t="shared" ref="G209:M209" si="91">SUM(G210:G212)</f>
        <v>0</v>
      </c>
      <c r="H209" s="74">
        <f t="shared" si="91"/>
        <v>0</v>
      </c>
      <c r="I209" s="74">
        <f t="shared" si="91"/>
        <v>0</v>
      </c>
      <c r="J209" s="74">
        <f t="shared" si="91"/>
        <v>0</v>
      </c>
      <c r="K209" s="74">
        <f t="shared" si="91"/>
        <v>0</v>
      </c>
      <c r="L209" s="74">
        <f t="shared" si="91"/>
        <v>0</v>
      </c>
      <c r="M209" s="74">
        <f t="shared" si="91"/>
        <v>5954253.3540066797</v>
      </c>
      <c r="N209" s="74">
        <f>SUM(N210:N212)</f>
        <v>5954253.3540066797</v>
      </c>
      <c r="O209" s="75">
        <f>SUM(O210:O212)</f>
        <v>0.81915654808082194</v>
      </c>
      <c r="P209" s="20">
        <v>5954253.349776715</v>
      </c>
      <c r="Q209" s="20">
        <f t="shared" si="64"/>
        <v>4.2299646884202957E-3</v>
      </c>
    </row>
    <row r="210" spans="1:18" x14ac:dyDescent="0.3">
      <c r="A210" s="85">
        <v>2</v>
      </c>
      <c r="B210" s="86">
        <v>2</v>
      </c>
      <c r="C210" s="86">
        <v>8</v>
      </c>
      <c r="D210" s="86">
        <v>8</v>
      </c>
      <c r="E210" s="86" t="s">
        <v>40</v>
      </c>
      <c r="F210" s="113" t="s">
        <v>191</v>
      </c>
      <c r="G210" s="89">
        <v>0</v>
      </c>
      <c r="H210" s="89">
        <v>0</v>
      </c>
      <c r="I210" s="89">
        <v>0</v>
      </c>
      <c r="J210" s="89">
        <v>0</v>
      </c>
      <c r="K210" s="89">
        <v>0</v>
      </c>
      <c r="L210" s="89">
        <v>0</v>
      </c>
      <c r="M210" s="89">
        <v>5954253.3540066797</v>
      </c>
      <c r="N210" s="89">
        <f>SUBTOTAL(9,G210:M210)</f>
        <v>5954253.3540066797</v>
      </c>
      <c r="O210" s="90">
        <f>(N210/$N$19)*100</f>
        <v>0.81915654808082194</v>
      </c>
      <c r="P210" s="20">
        <v>5954253.349776715</v>
      </c>
      <c r="Q210" s="20">
        <f t="shared" si="64"/>
        <v>4.2299646884202957E-3</v>
      </c>
      <c r="R210" s="89"/>
    </row>
    <row r="211" spans="1:18" x14ac:dyDescent="0.3">
      <c r="A211" s="85">
        <v>2</v>
      </c>
      <c r="B211" s="86">
        <v>2</v>
      </c>
      <c r="C211" s="86">
        <v>8</v>
      </c>
      <c r="D211" s="86">
        <v>8</v>
      </c>
      <c r="E211" s="86" t="s">
        <v>42</v>
      </c>
      <c r="F211" s="113" t="s">
        <v>192</v>
      </c>
      <c r="G211" s="89">
        <v>0</v>
      </c>
      <c r="H211" s="89">
        <v>0</v>
      </c>
      <c r="I211" s="89">
        <v>0</v>
      </c>
      <c r="J211" s="89">
        <v>0</v>
      </c>
      <c r="K211" s="89">
        <v>0</v>
      </c>
      <c r="L211" s="89">
        <v>0</v>
      </c>
      <c r="M211" s="89">
        <v>0</v>
      </c>
      <c r="N211" s="89">
        <f>SUBTOTAL(9,G211:M211)</f>
        <v>0</v>
      </c>
      <c r="O211" s="90">
        <f>(N211/$N$19)*100</f>
        <v>0</v>
      </c>
      <c r="P211" s="20">
        <v>0</v>
      </c>
      <c r="Q211" s="20">
        <f t="shared" si="64"/>
        <v>0</v>
      </c>
    </row>
    <row r="212" spans="1:18" x14ac:dyDescent="0.3">
      <c r="A212" s="85">
        <v>2</v>
      </c>
      <c r="B212" s="86">
        <v>2</v>
      </c>
      <c r="C212" s="86">
        <v>8</v>
      </c>
      <c r="D212" s="86">
        <v>8</v>
      </c>
      <c r="E212" s="86" t="s">
        <v>44</v>
      </c>
      <c r="F212" s="113" t="s">
        <v>193</v>
      </c>
      <c r="G212" s="89">
        <v>0</v>
      </c>
      <c r="H212" s="89">
        <v>0</v>
      </c>
      <c r="I212" s="89">
        <v>0</v>
      </c>
      <c r="J212" s="89">
        <v>0</v>
      </c>
      <c r="K212" s="89">
        <v>0</v>
      </c>
      <c r="L212" s="89">
        <v>0</v>
      </c>
      <c r="M212" s="89">
        <v>0</v>
      </c>
      <c r="N212" s="89">
        <f>SUBTOTAL(9,G212:M212)</f>
        <v>0</v>
      </c>
      <c r="O212" s="90">
        <f>(N212/$N$19)*100</f>
        <v>0</v>
      </c>
      <c r="P212" s="20">
        <v>0</v>
      </c>
      <c r="Q212" s="20">
        <f t="shared" ref="Q212:Q275" si="92">N212-P212</f>
        <v>0</v>
      </c>
    </row>
    <row r="213" spans="1:18" x14ac:dyDescent="0.3">
      <c r="A213" s="71">
        <v>2</v>
      </c>
      <c r="B213" s="72">
        <v>2</v>
      </c>
      <c r="C213" s="72">
        <v>8</v>
      </c>
      <c r="D213" s="72">
        <v>9</v>
      </c>
      <c r="E213" s="72"/>
      <c r="F213" s="71" t="s">
        <v>194</v>
      </c>
      <c r="G213" s="74">
        <f t="shared" ref="G213:M213" si="93">SUM(G214:G218)</f>
        <v>0</v>
      </c>
      <c r="H213" s="74">
        <f t="shared" si="93"/>
        <v>0</v>
      </c>
      <c r="I213" s="74">
        <f t="shared" si="93"/>
        <v>0</v>
      </c>
      <c r="J213" s="74">
        <f t="shared" si="93"/>
        <v>0</v>
      </c>
      <c r="K213" s="74">
        <f t="shared" si="93"/>
        <v>0</v>
      </c>
      <c r="L213" s="74">
        <f t="shared" si="93"/>
        <v>0</v>
      </c>
      <c r="M213" s="74">
        <f t="shared" si="93"/>
        <v>0</v>
      </c>
      <c r="N213" s="74">
        <f>SUM(N214:N218)</f>
        <v>0</v>
      </c>
      <c r="O213" s="75">
        <f>SUM(O214:O218)</f>
        <v>0</v>
      </c>
      <c r="P213" s="20">
        <v>0</v>
      </c>
      <c r="Q213" s="20">
        <f t="shared" si="92"/>
        <v>0</v>
      </c>
    </row>
    <row r="214" spans="1:18" x14ac:dyDescent="0.3">
      <c r="A214" s="86">
        <v>2</v>
      </c>
      <c r="B214" s="86">
        <v>2</v>
      </c>
      <c r="C214" s="86">
        <v>8</v>
      </c>
      <c r="D214" s="86">
        <v>9</v>
      </c>
      <c r="E214" s="86" t="s">
        <v>40</v>
      </c>
      <c r="F214" s="113" t="s">
        <v>195</v>
      </c>
      <c r="G214" s="89">
        <v>0</v>
      </c>
      <c r="H214" s="89">
        <v>0</v>
      </c>
      <c r="I214" s="89">
        <v>0</v>
      </c>
      <c r="J214" s="89">
        <v>0</v>
      </c>
      <c r="K214" s="89">
        <v>0</v>
      </c>
      <c r="L214" s="89">
        <v>0</v>
      </c>
      <c r="M214" s="89">
        <v>0</v>
      </c>
      <c r="N214" s="89">
        <f>SUBTOTAL(9,G214:M214)</f>
        <v>0</v>
      </c>
      <c r="O214" s="90">
        <f>(N214/$N$19)*100</f>
        <v>0</v>
      </c>
      <c r="P214" s="20">
        <v>0</v>
      </c>
      <c r="Q214" s="20">
        <f t="shared" si="92"/>
        <v>0</v>
      </c>
    </row>
    <row r="215" spans="1:18" x14ac:dyDescent="0.3">
      <c r="A215" s="86">
        <v>2</v>
      </c>
      <c r="B215" s="86">
        <v>2</v>
      </c>
      <c r="C215" s="86">
        <v>8</v>
      </c>
      <c r="D215" s="86">
        <v>9</v>
      </c>
      <c r="E215" s="86" t="s">
        <v>42</v>
      </c>
      <c r="F215" s="113" t="s">
        <v>196</v>
      </c>
      <c r="G215" s="89">
        <v>0</v>
      </c>
      <c r="H215" s="89">
        <v>0</v>
      </c>
      <c r="I215" s="89">
        <v>0</v>
      </c>
      <c r="J215" s="89">
        <v>0</v>
      </c>
      <c r="K215" s="89">
        <v>0</v>
      </c>
      <c r="L215" s="89">
        <v>0</v>
      </c>
      <c r="M215" s="89">
        <v>0</v>
      </c>
      <c r="N215" s="89">
        <f>SUBTOTAL(9,G215:M215)</f>
        <v>0</v>
      </c>
      <c r="O215" s="90">
        <f>(N215/$N$19)*100</f>
        <v>0</v>
      </c>
      <c r="P215" s="20">
        <v>0</v>
      </c>
      <c r="Q215" s="20">
        <f t="shared" si="92"/>
        <v>0</v>
      </c>
    </row>
    <row r="216" spans="1:18" x14ac:dyDescent="0.3">
      <c r="A216" s="86">
        <v>2</v>
      </c>
      <c r="B216" s="86">
        <v>2</v>
      </c>
      <c r="C216" s="86">
        <v>8</v>
      </c>
      <c r="D216" s="86">
        <v>9</v>
      </c>
      <c r="E216" s="86" t="s">
        <v>44</v>
      </c>
      <c r="F216" s="113" t="s">
        <v>197</v>
      </c>
      <c r="G216" s="89">
        <v>0</v>
      </c>
      <c r="H216" s="89">
        <v>0</v>
      </c>
      <c r="I216" s="89">
        <v>0</v>
      </c>
      <c r="J216" s="89">
        <v>0</v>
      </c>
      <c r="K216" s="89">
        <v>0</v>
      </c>
      <c r="L216" s="89">
        <v>0</v>
      </c>
      <c r="M216" s="89">
        <v>0</v>
      </c>
      <c r="N216" s="89">
        <f>SUBTOTAL(9,G216:M216)</f>
        <v>0</v>
      </c>
      <c r="O216" s="90">
        <f>(N216/$N$19)*100</f>
        <v>0</v>
      </c>
      <c r="P216" s="20">
        <v>0</v>
      </c>
      <c r="Q216" s="20">
        <f t="shared" si="92"/>
        <v>0</v>
      </c>
    </row>
    <row r="217" spans="1:18" x14ac:dyDescent="0.3">
      <c r="A217" s="86">
        <v>2</v>
      </c>
      <c r="B217" s="86">
        <v>2</v>
      </c>
      <c r="C217" s="86">
        <v>8</v>
      </c>
      <c r="D217" s="86">
        <v>9</v>
      </c>
      <c r="E217" s="86" t="s">
        <v>46</v>
      </c>
      <c r="F217" s="113" t="s">
        <v>198</v>
      </c>
      <c r="G217" s="89">
        <v>0</v>
      </c>
      <c r="H217" s="89">
        <v>0</v>
      </c>
      <c r="I217" s="89">
        <v>0</v>
      </c>
      <c r="J217" s="89">
        <v>0</v>
      </c>
      <c r="K217" s="89">
        <v>0</v>
      </c>
      <c r="L217" s="89">
        <v>0</v>
      </c>
      <c r="M217" s="89">
        <v>0</v>
      </c>
      <c r="N217" s="89">
        <f>SUBTOTAL(9,G217:M217)</f>
        <v>0</v>
      </c>
      <c r="O217" s="90">
        <f>(N217/$N$19)*100</f>
        <v>0</v>
      </c>
      <c r="P217" s="20">
        <v>0</v>
      </c>
      <c r="Q217" s="20">
        <f t="shared" si="92"/>
        <v>0</v>
      </c>
    </row>
    <row r="218" spans="1:18" x14ac:dyDescent="0.3">
      <c r="A218" s="85">
        <v>2</v>
      </c>
      <c r="B218" s="86">
        <v>2</v>
      </c>
      <c r="C218" s="86">
        <v>8</v>
      </c>
      <c r="D218" s="86">
        <v>9</v>
      </c>
      <c r="E218" s="86" t="s">
        <v>48</v>
      </c>
      <c r="F218" s="113" t="s">
        <v>199</v>
      </c>
      <c r="G218" s="89">
        <v>0</v>
      </c>
      <c r="H218" s="89">
        <v>0</v>
      </c>
      <c r="I218" s="89">
        <v>0</v>
      </c>
      <c r="J218" s="89">
        <v>0</v>
      </c>
      <c r="K218" s="89">
        <v>0</v>
      </c>
      <c r="L218" s="89">
        <v>0</v>
      </c>
      <c r="M218" s="89">
        <v>0</v>
      </c>
      <c r="N218" s="89">
        <f>SUBTOTAL(9,G218:M218)</f>
        <v>0</v>
      </c>
      <c r="O218" s="90">
        <f>(N218/$N$19)*100</f>
        <v>0</v>
      </c>
      <c r="P218" s="20">
        <v>0</v>
      </c>
      <c r="Q218" s="20">
        <f t="shared" si="92"/>
        <v>0</v>
      </c>
    </row>
    <row r="219" spans="1:18" x14ac:dyDescent="0.3">
      <c r="A219" s="60">
        <v>2</v>
      </c>
      <c r="B219" s="61">
        <v>3</v>
      </c>
      <c r="C219" s="62"/>
      <c r="D219" s="62"/>
      <c r="E219" s="62"/>
      <c r="F219" s="63" t="s">
        <v>200</v>
      </c>
      <c r="G219" s="64">
        <f t="shared" ref="G219:M219" si="94">+G220+G232+G241+G254+G259+G270+G298+G314+G319</f>
        <v>2721191.9999999995</v>
      </c>
      <c r="H219" s="64">
        <f t="shared" si="94"/>
        <v>2246251.0500000003</v>
      </c>
      <c r="I219" s="64">
        <f t="shared" si="94"/>
        <v>124995136.94000003</v>
      </c>
      <c r="J219" s="64">
        <f t="shared" si="94"/>
        <v>30994922</v>
      </c>
      <c r="K219" s="64">
        <f t="shared" si="94"/>
        <v>3521025.2350447141</v>
      </c>
      <c r="L219" s="64">
        <f t="shared" si="94"/>
        <v>0</v>
      </c>
      <c r="M219" s="64">
        <f t="shared" si="94"/>
        <v>24032192.390372515</v>
      </c>
      <c r="N219" s="64">
        <f>+N220+N232+N241+N254+N259+N270+N298+N314+N319</f>
        <v>188510719.61541724</v>
      </c>
      <c r="O219" s="65">
        <f>+O220+O232+O241+O254+O259+O270+O298+O314+O319</f>
        <v>25.934366775388586</v>
      </c>
      <c r="P219" s="20">
        <v>188510719.61541727</v>
      </c>
      <c r="Q219" s="20">
        <f t="shared" si="92"/>
        <v>0</v>
      </c>
    </row>
    <row r="220" spans="1:18" x14ac:dyDescent="0.3">
      <c r="A220" s="66">
        <v>2</v>
      </c>
      <c r="B220" s="67">
        <v>3</v>
      </c>
      <c r="C220" s="67">
        <v>1</v>
      </c>
      <c r="D220" s="67"/>
      <c r="E220" s="67"/>
      <c r="F220" s="68" t="s">
        <v>201</v>
      </c>
      <c r="G220" s="69">
        <f t="shared" ref="G220:M220" si="95">+G221+G224+G226+G230</f>
        <v>0</v>
      </c>
      <c r="H220" s="69">
        <f t="shared" si="95"/>
        <v>0</v>
      </c>
      <c r="I220" s="69">
        <f t="shared" si="95"/>
        <v>0</v>
      </c>
      <c r="J220" s="69">
        <f t="shared" si="95"/>
        <v>0</v>
      </c>
      <c r="K220" s="69">
        <f t="shared" si="95"/>
        <v>0</v>
      </c>
      <c r="L220" s="69">
        <f t="shared" si="95"/>
        <v>0</v>
      </c>
      <c r="M220" s="69">
        <f t="shared" si="95"/>
        <v>1783948.523866663</v>
      </c>
      <c r="N220" s="69">
        <f>+N221+N224+N226+N230</f>
        <v>1783948.523866663</v>
      </c>
      <c r="O220" s="70">
        <f>+O221+O224+O226+O230</f>
        <v>0.24542676098610197</v>
      </c>
      <c r="P220" s="20">
        <v>1783948.523866663</v>
      </c>
      <c r="Q220" s="20">
        <f t="shared" si="92"/>
        <v>0</v>
      </c>
    </row>
    <row r="221" spans="1:18" x14ac:dyDescent="0.3">
      <c r="A221" s="71">
        <v>2</v>
      </c>
      <c r="B221" s="72">
        <v>3</v>
      </c>
      <c r="C221" s="72">
        <v>1</v>
      </c>
      <c r="D221" s="72">
        <v>1</v>
      </c>
      <c r="E221" s="72"/>
      <c r="F221" s="71" t="s">
        <v>202</v>
      </c>
      <c r="G221" s="74">
        <f t="shared" ref="G221:M221" si="96">SUM(G222:G222)</f>
        <v>0</v>
      </c>
      <c r="H221" s="74">
        <f t="shared" si="96"/>
        <v>0</v>
      </c>
      <c r="I221" s="74">
        <f t="shared" si="96"/>
        <v>0</v>
      </c>
      <c r="J221" s="74">
        <f t="shared" si="96"/>
        <v>0</v>
      </c>
      <c r="K221" s="74">
        <f t="shared" si="96"/>
        <v>0</v>
      </c>
      <c r="L221" s="74">
        <f t="shared" si="96"/>
        <v>0</v>
      </c>
      <c r="M221" s="74">
        <f t="shared" si="96"/>
        <v>1783948.523866663</v>
      </c>
      <c r="N221" s="74">
        <f>SUM(N222:N222)</f>
        <v>1783948.523866663</v>
      </c>
      <c r="O221" s="75">
        <f>SUM(O222:O222)</f>
        <v>0.24542676098610197</v>
      </c>
      <c r="P221" s="20">
        <v>1783948.523866663</v>
      </c>
      <c r="Q221" s="20">
        <f t="shared" si="92"/>
        <v>0</v>
      </c>
    </row>
    <row r="222" spans="1:18" x14ac:dyDescent="0.3">
      <c r="A222" s="95">
        <v>2</v>
      </c>
      <c r="B222" s="86">
        <v>3</v>
      </c>
      <c r="C222" s="86">
        <v>1</v>
      </c>
      <c r="D222" s="86">
        <v>1</v>
      </c>
      <c r="E222" s="86" t="s">
        <v>40</v>
      </c>
      <c r="F222" s="85" t="s">
        <v>202</v>
      </c>
      <c r="G222" s="92">
        <v>0</v>
      </c>
      <c r="H222" s="92">
        <v>0</v>
      </c>
      <c r="I222" s="92">
        <v>0</v>
      </c>
      <c r="J222" s="92">
        <v>0</v>
      </c>
      <c r="K222" s="92">
        <v>0</v>
      </c>
      <c r="L222" s="92">
        <v>0</v>
      </c>
      <c r="M222" s="92">
        <v>1783948.523866663</v>
      </c>
      <c r="N222" s="89">
        <f>SUBTOTAL(9,G222:M222)</f>
        <v>1783948.523866663</v>
      </c>
      <c r="O222" s="90">
        <f>(N222/$N$19)*100</f>
        <v>0.24542676098610197</v>
      </c>
      <c r="P222" s="20">
        <v>1783948.523866663</v>
      </c>
      <c r="Q222" s="20">
        <f t="shared" si="92"/>
        <v>0</v>
      </c>
    </row>
    <row r="223" spans="1:18" x14ac:dyDescent="0.3">
      <c r="A223" s="95">
        <v>2</v>
      </c>
      <c r="B223" s="86">
        <v>3</v>
      </c>
      <c r="C223" s="86">
        <v>1</v>
      </c>
      <c r="D223" s="86">
        <v>1</v>
      </c>
      <c r="E223" s="86" t="s">
        <v>42</v>
      </c>
      <c r="F223" s="85" t="s">
        <v>203</v>
      </c>
      <c r="G223" s="103">
        <v>0</v>
      </c>
      <c r="H223" s="103">
        <v>0</v>
      </c>
      <c r="I223" s="103">
        <v>0</v>
      </c>
      <c r="J223" s="103">
        <v>0</v>
      </c>
      <c r="K223" s="103">
        <v>0</v>
      </c>
      <c r="L223" s="103">
        <v>0</v>
      </c>
      <c r="M223" s="103">
        <v>0</v>
      </c>
      <c r="N223" s="89">
        <f>SUBTOTAL(9,G223:M223)</f>
        <v>0</v>
      </c>
      <c r="O223" s="90">
        <f>(N223/$N$19)*100</f>
        <v>0</v>
      </c>
      <c r="P223" s="20">
        <v>0</v>
      </c>
      <c r="Q223" s="20">
        <f t="shared" si="92"/>
        <v>0</v>
      </c>
    </row>
    <row r="224" spans="1:18" x14ac:dyDescent="0.3">
      <c r="A224" s="71">
        <v>2</v>
      </c>
      <c r="B224" s="72">
        <v>3</v>
      </c>
      <c r="C224" s="72">
        <v>1</v>
      </c>
      <c r="D224" s="72">
        <v>2</v>
      </c>
      <c r="E224" s="72"/>
      <c r="F224" s="71" t="s">
        <v>204</v>
      </c>
      <c r="G224" s="108">
        <f t="shared" ref="G224:M224" si="97">+G225</f>
        <v>0</v>
      </c>
      <c r="H224" s="108">
        <f t="shared" si="97"/>
        <v>0</v>
      </c>
      <c r="I224" s="108">
        <f t="shared" si="97"/>
        <v>0</v>
      </c>
      <c r="J224" s="108">
        <f t="shared" si="97"/>
        <v>0</v>
      </c>
      <c r="K224" s="108">
        <f t="shared" si="97"/>
        <v>0</v>
      </c>
      <c r="L224" s="108">
        <f t="shared" si="97"/>
        <v>0</v>
      </c>
      <c r="M224" s="108">
        <f t="shared" si="97"/>
        <v>0</v>
      </c>
      <c r="N224" s="108">
        <f>+N225</f>
        <v>0</v>
      </c>
      <c r="O224" s="109">
        <f>+O225</f>
        <v>0</v>
      </c>
      <c r="P224" s="20">
        <v>0</v>
      </c>
      <c r="Q224" s="20">
        <f t="shared" si="92"/>
        <v>0</v>
      </c>
    </row>
    <row r="225" spans="1:17" s="21" customFormat="1" x14ac:dyDescent="0.3">
      <c r="A225" s="95">
        <v>2</v>
      </c>
      <c r="B225" s="86">
        <v>3</v>
      </c>
      <c r="C225" s="86">
        <v>1</v>
      </c>
      <c r="D225" s="86">
        <v>2</v>
      </c>
      <c r="E225" s="86" t="s">
        <v>40</v>
      </c>
      <c r="F225" s="85" t="s">
        <v>204</v>
      </c>
      <c r="G225" s="103">
        <v>0</v>
      </c>
      <c r="H225" s="103">
        <v>0</v>
      </c>
      <c r="I225" s="103">
        <v>0</v>
      </c>
      <c r="J225" s="103">
        <v>0</v>
      </c>
      <c r="K225" s="103">
        <v>0</v>
      </c>
      <c r="L225" s="103">
        <v>0</v>
      </c>
      <c r="M225" s="103">
        <v>0</v>
      </c>
      <c r="N225" s="89">
        <f>SUBTOTAL(9,G225:M225)</f>
        <v>0</v>
      </c>
      <c r="O225" s="90">
        <f>(N225/$N$19)*100</f>
        <v>0</v>
      </c>
      <c r="P225" s="21">
        <v>0</v>
      </c>
      <c r="Q225" s="20">
        <f t="shared" si="92"/>
        <v>0</v>
      </c>
    </row>
    <row r="226" spans="1:17" s="21" customFormat="1" x14ac:dyDescent="0.3">
      <c r="A226" s="71">
        <v>2</v>
      </c>
      <c r="B226" s="72">
        <v>3</v>
      </c>
      <c r="C226" s="72">
        <v>1</v>
      </c>
      <c r="D226" s="72">
        <v>3</v>
      </c>
      <c r="E226" s="72"/>
      <c r="F226" s="71" t="s">
        <v>205</v>
      </c>
      <c r="G226" s="74">
        <f t="shared" ref="G226:M226" si="98">SUM(G227:G229)</f>
        <v>0</v>
      </c>
      <c r="H226" s="74">
        <f t="shared" si="98"/>
        <v>0</v>
      </c>
      <c r="I226" s="74">
        <f t="shared" si="98"/>
        <v>0</v>
      </c>
      <c r="J226" s="74">
        <f t="shared" si="98"/>
        <v>0</v>
      </c>
      <c r="K226" s="74">
        <f t="shared" si="98"/>
        <v>0</v>
      </c>
      <c r="L226" s="74">
        <f t="shared" si="98"/>
        <v>0</v>
      </c>
      <c r="M226" s="74">
        <f t="shared" si="98"/>
        <v>0</v>
      </c>
      <c r="N226" s="74">
        <f>SUM(N227:N229)</f>
        <v>0</v>
      </c>
      <c r="O226" s="75">
        <f>SUM(O227:O229)</f>
        <v>0</v>
      </c>
      <c r="P226" s="21">
        <v>0</v>
      </c>
      <c r="Q226" s="20">
        <f t="shared" si="92"/>
        <v>0</v>
      </c>
    </row>
    <row r="227" spans="1:17" s="21" customFormat="1" x14ac:dyDescent="0.3">
      <c r="A227" s="110">
        <v>2</v>
      </c>
      <c r="B227" s="98">
        <v>3</v>
      </c>
      <c r="C227" s="98">
        <v>1</v>
      </c>
      <c r="D227" s="98">
        <v>3</v>
      </c>
      <c r="E227" s="98" t="s">
        <v>40</v>
      </c>
      <c r="F227" s="97" t="s">
        <v>206</v>
      </c>
      <c r="G227" s="89">
        <v>0</v>
      </c>
      <c r="H227" s="89">
        <v>0</v>
      </c>
      <c r="I227" s="89">
        <v>0</v>
      </c>
      <c r="J227" s="89">
        <v>0</v>
      </c>
      <c r="K227" s="89">
        <v>0</v>
      </c>
      <c r="L227" s="89">
        <v>0</v>
      </c>
      <c r="M227" s="89">
        <v>0</v>
      </c>
      <c r="N227" s="100">
        <f>SUBTOTAL(9,G227:M227)</f>
        <v>0</v>
      </c>
      <c r="O227" s="90">
        <f>(N227/$N$19)*100</f>
        <v>0</v>
      </c>
      <c r="P227" s="21">
        <v>0</v>
      </c>
      <c r="Q227" s="20">
        <f t="shared" si="92"/>
        <v>0</v>
      </c>
    </row>
    <row r="228" spans="1:17" s="21" customFormat="1" x14ac:dyDescent="0.3">
      <c r="A228" s="95">
        <v>2</v>
      </c>
      <c r="B228" s="86">
        <v>3</v>
      </c>
      <c r="C228" s="86">
        <v>1</v>
      </c>
      <c r="D228" s="86">
        <v>3</v>
      </c>
      <c r="E228" s="86" t="s">
        <v>42</v>
      </c>
      <c r="F228" s="85" t="s">
        <v>207</v>
      </c>
      <c r="G228" s="89">
        <v>0</v>
      </c>
      <c r="H228" s="89">
        <v>0</v>
      </c>
      <c r="I228" s="89">
        <v>0</v>
      </c>
      <c r="J228" s="89">
        <v>0</v>
      </c>
      <c r="K228" s="89">
        <v>0</v>
      </c>
      <c r="L228" s="89">
        <v>0</v>
      </c>
      <c r="M228" s="89">
        <v>0</v>
      </c>
      <c r="N228" s="89">
        <f>SUBTOTAL(9,G228:M228)</f>
        <v>0</v>
      </c>
      <c r="O228" s="90">
        <f>(N228/$N$19)*100</f>
        <v>0</v>
      </c>
      <c r="P228" s="21">
        <v>0</v>
      </c>
      <c r="Q228" s="20">
        <f t="shared" si="92"/>
        <v>0</v>
      </c>
    </row>
    <row r="229" spans="1:17" s="21" customFormat="1" x14ac:dyDescent="0.3">
      <c r="A229" s="95">
        <v>2</v>
      </c>
      <c r="B229" s="86">
        <v>3</v>
      </c>
      <c r="C229" s="86">
        <v>1</v>
      </c>
      <c r="D229" s="86">
        <v>3</v>
      </c>
      <c r="E229" s="86" t="s">
        <v>44</v>
      </c>
      <c r="F229" s="85" t="s">
        <v>208</v>
      </c>
      <c r="G229" s="103">
        <v>0</v>
      </c>
      <c r="H229" s="103">
        <v>0</v>
      </c>
      <c r="I229" s="103">
        <v>0</v>
      </c>
      <c r="J229" s="103">
        <v>0</v>
      </c>
      <c r="K229" s="103">
        <v>0</v>
      </c>
      <c r="L229" s="103">
        <v>0</v>
      </c>
      <c r="M229" s="103">
        <v>0</v>
      </c>
      <c r="N229" s="89">
        <f>SUBTOTAL(9,G229:M229)</f>
        <v>0</v>
      </c>
      <c r="O229" s="90">
        <f>(N229/$N$19)*100</f>
        <v>0</v>
      </c>
      <c r="P229" s="21">
        <v>0</v>
      </c>
      <c r="Q229" s="20">
        <f t="shared" si="92"/>
        <v>0</v>
      </c>
    </row>
    <row r="230" spans="1:17" s="21" customFormat="1" x14ac:dyDescent="0.3">
      <c r="A230" s="71">
        <v>2</v>
      </c>
      <c r="B230" s="72">
        <v>3</v>
      </c>
      <c r="C230" s="72">
        <v>1</v>
      </c>
      <c r="D230" s="72">
        <v>4</v>
      </c>
      <c r="E230" s="72"/>
      <c r="F230" s="71" t="s">
        <v>209</v>
      </c>
      <c r="G230" s="108">
        <f t="shared" ref="G230:M230" si="99">+G231</f>
        <v>0</v>
      </c>
      <c r="H230" s="108">
        <f t="shared" si="99"/>
        <v>0</v>
      </c>
      <c r="I230" s="108">
        <f t="shared" si="99"/>
        <v>0</v>
      </c>
      <c r="J230" s="108">
        <f t="shared" si="99"/>
        <v>0</v>
      </c>
      <c r="K230" s="108">
        <f t="shared" si="99"/>
        <v>0</v>
      </c>
      <c r="L230" s="108">
        <f t="shared" si="99"/>
        <v>0</v>
      </c>
      <c r="M230" s="108">
        <f t="shared" si="99"/>
        <v>0</v>
      </c>
      <c r="N230" s="108">
        <f>+N231</f>
        <v>0</v>
      </c>
      <c r="O230" s="109">
        <f>+O231</f>
        <v>0</v>
      </c>
      <c r="P230" s="21">
        <v>0</v>
      </c>
      <c r="Q230" s="20">
        <f t="shared" si="92"/>
        <v>0</v>
      </c>
    </row>
    <row r="231" spans="1:17" s="21" customFormat="1" x14ac:dyDescent="0.3">
      <c r="A231" s="95">
        <v>2</v>
      </c>
      <c r="B231" s="86">
        <v>3</v>
      </c>
      <c r="C231" s="86">
        <v>1</v>
      </c>
      <c r="D231" s="86">
        <v>4</v>
      </c>
      <c r="E231" s="86" t="s">
        <v>40</v>
      </c>
      <c r="F231" s="85" t="s">
        <v>209</v>
      </c>
      <c r="G231" s="103">
        <v>0</v>
      </c>
      <c r="H231" s="103">
        <v>0</v>
      </c>
      <c r="I231" s="103">
        <v>0</v>
      </c>
      <c r="J231" s="103">
        <v>0</v>
      </c>
      <c r="K231" s="103">
        <v>0</v>
      </c>
      <c r="L231" s="103">
        <v>0</v>
      </c>
      <c r="M231" s="103">
        <v>0</v>
      </c>
      <c r="N231" s="89">
        <f>SUBTOTAL(9,G231:M231)</f>
        <v>0</v>
      </c>
      <c r="O231" s="90">
        <f>(N231/$N$19)*100</f>
        <v>0</v>
      </c>
      <c r="P231" s="21">
        <v>0</v>
      </c>
      <c r="Q231" s="20">
        <f t="shared" si="92"/>
        <v>0</v>
      </c>
    </row>
    <row r="232" spans="1:17" s="21" customFormat="1" x14ac:dyDescent="0.3">
      <c r="A232" s="66">
        <v>2</v>
      </c>
      <c r="B232" s="67">
        <v>3</v>
      </c>
      <c r="C232" s="67">
        <v>2</v>
      </c>
      <c r="D232" s="67"/>
      <c r="E232" s="67"/>
      <c r="F232" s="68" t="s">
        <v>210</v>
      </c>
      <c r="G232" s="69">
        <f t="shared" ref="G232:M232" si="100">+G233+G235+G237+G239</f>
        <v>0</v>
      </c>
      <c r="H232" s="69">
        <f t="shared" si="100"/>
        <v>0</v>
      </c>
      <c r="I232" s="69">
        <f t="shared" si="100"/>
        <v>0</v>
      </c>
      <c r="J232" s="69">
        <f t="shared" si="100"/>
        <v>0</v>
      </c>
      <c r="K232" s="69">
        <f t="shared" si="100"/>
        <v>0</v>
      </c>
      <c r="L232" s="69">
        <f t="shared" si="100"/>
        <v>0</v>
      </c>
      <c r="M232" s="69">
        <f t="shared" si="100"/>
        <v>60000</v>
      </c>
      <c r="N232" s="69">
        <f>+N233+N235+N237+N239</f>
        <v>60000</v>
      </c>
      <c r="O232" s="70">
        <f>+O233+O235+O237+O239</f>
        <v>8.2545014400128222E-3</v>
      </c>
      <c r="P232" s="21">
        <v>60000</v>
      </c>
      <c r="Q232" s="20">
        <f t="shared" si="92"/>
        <v>0</v>
      </c>
    </row>
    <row r="233" spans="1:17" s="21" customFormat="1" x14ac:dyDescent="0.3">
      <c r="A233" s="71">
        <v>2</v>
      </c>
      <c r="B233" s="72">
        <v>3</v>
      </c>
      <c r="C233" s="72">
        <v>2</v>
      </c>
      <c r="D233" s="72">
        <v>1</v>
      </c>
      <c r="E233" s="72"/>
      <c r="F233" s="71" t="s">
        <v>211</v>
      </c>
      <c r="G233" s="108">
        <f t="shared" ref="G233:M233" si="101">+G234</f>
        <v>0</v>
      </c>
      <c r="H233" s="108">
        <f t="shared" si="101"/>
        <v>0</v>
      </c>
      <c r="I233" s="108">
        <f t="shared" si="101"/>
        <v>0</v>
      </c>
      <c r="J233" s="108">
        <f t="shared" si="101"/>
        <v>0</v>
      </c>
      <c r="K233" s="108">
        <f t="shared" si="101"/>
        <v>0</v>
      </c>
      <c r="L233" s="108">
        <f t="shared" si="101"/>
        <v>0</v>
      </c>
      <c r="M233" s="108">
        <f t="shared" si="101"/>
        <v>0</v>
      </c>
      <c r="N233" s="108">
        <f>+N234</f>
        <v>0</v>
      </c>
      <c r="O233" s="109">
        <f>+O234</f>
        <v>0</v>
      </c>
      <c r="P233" s="21">
        <v>0</v>
      </c>
      <c r="Q233" s="20">
        <f t="shared" si="92"/>
        <v>0</v>
      </c>
    </row>
    <row r="234" spans="1:17" s="21" customFormat="1" x14ac:dyDescent="0.3">
      <c r="A234" s="95">
        <v>2</v>
      </c>
      <c r="B234" s="86">
        <v>3</v>
      </c>
      <c r="C234" s="86">
        <v>2</v>
      </c>
      <c r="D234" s="86">
        <v>1</v>
      </c>
      <c r="E234" s="86" t="s">
        <v>40</v>
      </c>
      <c r="F234" s="85" t="s">
        <v>211</v>
      </c>
      <c r="G234" s="103">
        <v>0</v>
      </c>
      <c r="H234" s="103">
        <v>0</v>
      </c>
      <c r="I234" s="103">
        <v>0</v>
      </c>
      <c r="J234" s="103">
        <v>0</v>
      </c>
      <c r="K234" s="103">
        <v>0</v>
      </c>
      <c r="L234" s="103">
        <v>0</v>
      </c>
      <c r="M234" s="103">
        <v>0</v>
      </c>
      <c r="N234" s="89">
        <f>SUBTOTAL(9,G234:M234)</f>
        <v>0</v>
      </c>
      <c r="O234" s="90">
        <f>(N234/$N$19)*100</f>
        <v>0</v>
      </c>
      <c r="P234" s="21">
        <v>0</v>
      </c>
      <c r="Q234" s="20">
        <f t="shared" si="92"/>
        <v>0</v>
      </c>
    </row>
    <row r="235" spans="1:17" s="21" customFormat="1" x14ac:dyDescent="0.3">
      <c r="A235" s="71">
        <v>2</v>
      </c>
      <c r="B235" s="72">
        <v>3</v>
      </c>
      <c r="C235" s="72">
        <v>2</v>
      </c>
      <c r="D235" s="72">
        <v>2</v>
      </c>
      <c r="E235" s="72"/>
      <c r="F235" s="71" t="s">
        <v>212</v>
      </c>
      <c r="G235" s="108">
        <f t="shared" ref="G235:M235" si="102">+G236</f>
        <v>0</v>
      </c>
      <c r="H235" s="108">
        <f t="shared" si="102"/>
        <v>0</v>
      </c>
      <c r="I235" s="108">
        <f t="shared" si="102"/>
        <v>0</v>
      </c>
      <c r="J235" s="108">
        <f t="shared" si="102"/>
        <v>0</v>
      </c>
      <c r="K235" s="108">
        <f t="shared" si="102"/>
        <v>0</v>
      </c>
      <c r="L235" s="108">
        <f t="shared" si="102"/>
        <v>0</v>
      </c>
      <c r="M235" s="108">
        <f t="shared" si="102"/>
        <v>0</v>
      </c>
      <c r="N235" s="108">
        <f>+N236</f>
        <v>0</v>
      </c>
      <c r="O235" s="109">
        <f>+O236</f>
        <v>0</v>
      </c>
      <c r="P235" s="21">
        <v>0</v>
      </c>
      <c r="Q235" s="20">
        <f t="shared" si="92"/>
        <v>0</v>
      </c>
    </row>
    <row r="236" spans="1:17" s="21" customFormat="1" x14ac:dyDescent="0.3">
      <c r="A236" s="95">
        <v>2</v>
      </c>
      <c r="B236" s="86">
        <v>3</v>
      </c>
      <c r="C236" s="86">
        <v>2</v>
      </c>
      <c r="D236" s="86">
        <v>2</v>
      </c>
      <c r="E236" s="86" t="s">
        <v>40</v>
      </c>
      <c r="F236" s="85" t="s">
        <v>212</v>
      </c>
      <c r="G236" s="103">
        <v>0</v>
      </c>
      <c r="H236" s="103">
        <v>0</v>
      </c>
      <c r="I236" s="103">
        <v>0</v>
      </c>
      <c r="J236" s="103">
        <v>0</v>
      </c>
      <c r="K236" s="103">
        <v>0</v>
      </c>
      <c r="L236" s="103">
        <v>0</v>
      </c>
      <c r="M236" s="103">
        <v>0</v>
      </c>
      <c r="N236" s="89">
        <f>SUBTOTAL(9,G236:M236)</f>
        <v>0</v>
      </c>
      <c r="O236" s="90">
        <f>(N236/$N$19)*100</f>
        <v>0</v>
      </c>
      <c r="P236" s="21">
        <v>0</v>
      </c>
      <c r="Q236" s="20">
        <f t="shared" si="92"/>
        <v>0</v>
      </c>
    </row>
    <row r="237" spans="1:17" s="21" customFormat="1" x14ac:dyDescent="0.3">
      <c r="A237" s="71">
        <v>2</v>
      </c>
      <c r="B237" s="72">
        <v>3</v>
      </c>
      <c r="C237" s="72">
        <v>2</v>
      </c>
      <c r="D237" s="72">
        <v>3</v>
      </c>
      <c r="E237" s="72"/>
      <c r="F237" s="71" t="s">
        <v>213</v>
      </c>
      <c r="G237" s="108">
        <f t="shared" ref="G237:M237" si="103">+G238</f>
        <v>0</v>
      </c>
      <c r="H237" s="108">
        <f t="shared" si="103"/>
        <v>0</v>
      </c>
      <c r="I237" s="108">
        <f t="shared" si="103"/>
        <v>0</v>
      </c>
      <c r="J237" s="108">
        <f t="shared" si="103"/>
        <v>0</v>
      </c>
      <c r="K237" s="108">
        <f t="shared" si="103"/>
        <v>0</v>
      </c>
      <c r="L237" s="108">
        <f t="shared" si="103"/>
        <v>0</v>
      </c>
      <c r="M237" s="108">
        <f t="shared" si="103"/>
        <v>60000</v>
      </c>
      <c r="N237" s="108">
        <f>+N238</f>
        <v>60000</v>
      </c>
      <c r="O237" s="109">
        <f>+O238</f>
        <v>8.2545014400128222E-3</v>
      </c>
      <c r="P237" s="21">
        <v>60000</v>
      </c>
      <c r="Q237" s="20">
        <f t="shared" si="92"/>
        <v>0</v>
      </c>
    </row>
    <row r="238" spans="1:17" s="21" customFormat="1" x14ac:dyDescent="0.3">
      <c r="A238" s="95">
        <v>2</v>
      </c>
      <c r="B238" s="86">
        <v>3</v>
      </c>
      <c r="C238" s="86">
        <v>2</v>
      </c>
      <c r="D238" s="86">
        <v>3</v>
      </c>
      <c r="E238" s="86" t="s">
        <v>40</v>
      </c>
      <c r="F238" s="85" t="s">
        <v>213</v>
      </c>
      <c r="G238" s="103">
        <v>0</v>
      </c>
      <c r="H238" s="103">
        <v>0</v>
      </c>
      <c r="I238" s="103">
        <v>0</v>
      </c>
      <c r="J238" s="103">
        <v>0</v>
      </c>
      <c r="K238" s="103">
        <v>0</v>
      </c>
      <c r="L238" s="103">
        <v>0</v>
      </c>
      <c r="M238" s="103">
        <v>60000</v>
      </c>
      <c r="N238" s="89">
        <f>SUBTOTAL(9,G238:M238)</f>
        <v>60000</v>
      </c>
      <c r="O238" s="90">
        <f>(N238/$N$19)*100</f>
        <v>8.2545014400128222E-3</v>
      </c>
      <c r="P238" s="21">
        <v>60000</v>
      </c>
      <c r="Q238" s="20">
        <f t="shared" si="92"/>
        <v>0</v>
      </c>
    </row>
    <row r="239" spans="1:17" s="21" customFormat="1" x14ac:dyDescent="0.3">
      <c r="A239" s="71">
        <v>2</v>
      </c>
      <c r="B239" s="72">
        <v>3</v>
      </c>
      <c r="C239" s="72">
        <v>2</v>
      </c>
      <c r="D239" s="72">
        <v>4</v>
      </c>
      <c r="E239" s="72"/>
      <c r="F239" s="71" t="s">
        <v>214</v>
      </c>
      <c r="G239" s="108">
        <f t="shared" ref="G239:M239" si="104">+G240</f>
        <v>0</v>
      </c>
      <c r="H239" s="108">
        <f t="shared" si="104"/>
        <v>0</v>
      </c>
      <c r="I239" s="108">
        <f t="shared" si="104"/>
        <v>0</v>
      </c>
      <c r="J239" s="108">
        <f t="shared" si="104"/>
        <v>0</v>
      </c>
      <c r="K239" s="108">
        <f t="shared" si="104"/>
        <v>0</v>
      </c>
      <c r="L239" s="108">
        <f t="shared" si="104"/>
        <v>0</v>
      </c>
      <c r="M239" s="108">
        <f t="shared" si="104"/>
        <v>0</v>
      </c>
      <c r="N239" s="108">
        <f>+N240</f>
        <v>0</v>
      </c>
      <c r="O239" s="109">
        <f>+O240</f>
        <v>0</v>
      </c>
      <c r="P239" s="21">
        <v>0</v>
      </c>
      <c r="Q239" s="20">
        <f t="shared" si="92"/>
        <v>0</v>
      </c>
    </row>
    <row r="240" spans="1:17" s="21" customFormat="1" x14ac:dyDescent="0.3">
      <c r="A240" s="95">
        <v>2</v>
      </c>
      <c r="B240" s="86">
        <v>3</v>
      </c>
      <c r="C240" s="86">
        <v>2</v>
      </c>
      <c r="D240" s="86">
        <v>4</v>
      </c>
      <c r="E240" s="86" t="s">
        <v>40</v>
      </c>
      <c r="F240" s="85" t="s">
        <v>214</v>
      </c>
      <c r="G240" s="103">
        <v>0</v>
      </c>
      <c r="H240" s="103">
        <v>0</v>
      </c>
      <c r="I240" s="103">
        <v>0</v>
      </c>
      <c r="J240" s="103">
        <v>0</v>
      </c>
      <c r="K240" s="103">
        <v>0</v>
      </c>
      <c r="L240" s="103">
        <v>0</v>
      </c>
      <c r="M240" s="103">
        <v>0</v>
      </c>
      <c r="N240" s="89">
        <f>SUBTOTAL(9,G240:M240)</f>
        <v>0</v>
      </c>
      <c r="O240" s="90">
        <f>(N240/$N$19)*100</f>
        <v>0</v>
      </c>
      <c r="P240" s="21">
        <v>0</v>
      </c>
      <c r="Q240" s="20">
        <f t="shared" si="92"/>
        <v>0</v>
      </c>
    </row>
    <row r="241" spans="1:17" s="21" customFormat="1" x14ac:dyDescent="0.3">
      <c r="A241" s="66">
        <v>2</v>
      </c>
      <c r="B241" s="67">
        <v>3</v>
      </c>
      <c r="C241" s="67">
        <v>3</v>
      </c>
      <c r="D241" s="67"/>
      <c r="E241" s="67"/>
      <c r="F241" s="68" t="s">
        <v>215</v>
      </c>
      <c r="G241" s="69">
        <f t="shared" ref="G241:M241" si="105">+G242+G244+G246+G248+G250+G252</f>
        <v>0</v>
      </c>
      <c r="H241" s="69">
        <f t="shared" si="105"/>
        <v>0</v>
      </c>
      <c r="I241" s="69">
        <f t="shared" si="105"/>
        <v>0</v>
      </c>
      <c r="J241" s="69">
        <f t="shared" si="105"/>
        <v>0</v>
      </c>
      <c r="K241" s="69">
        <f t="shared" si="105"/>
        <v>0</v>
      </c>
      <c r="L241" s="69">
        <f t="shared" si="105"/>
        <v>0</v>
      </c>
      <c r="M241" s="69">
        <f t="shared" si="105"/>
        <v>0</v>
      </c>
      <c r="N241" s="69">
        <f>+N242+N244+N246+N248+N250+N252</f>
        <v>0</v>
      </c>
      <c r="O241" s="70">
        <f>+O242+O244+O246+O248+O250+O252</f>
        <v>0</v>
      </c>
      <c r="P241" s="21">
        <v>0</v>
      </c>
      <c r="Q241" s="20">
        <f t="shared" si="92"/>
        <v>0</v>
      </c>
    </row>
    <row r="242" spans="1:17" s="21" customFormat="1" x14ac:dyDescent="0.3">
      <c r="A242" s="71">
        <v>2</v>
      </c>
      <c r="B242" s="72">
        <v>3</v>
      </c>
      <c r="C242" s="72">
        <v>3</v>
      </c>
      <c r="D242" s="72">
        <v>1</v>
      </c>
      <c r="E242" s="72"/>
      <c r="F242" s="71" t="s">
        <v>216</v>
      </c>
      <c r="G242" s="74">
        <f t="shared" ref="G242:M242" si="106">G243</f>
        <v>0</v>
      </c>
      <c r="H242" s="74">
        <f t="shared" si="106"/>
        <v>0</v>
      </c>
      <c r="I242" s="74">
        <f t="shared" si="106"/>
        <v>0</v>
      </c>
      <c r="J242" s="74">
        <f t="shared" si="106"/>
        <v>0</v>
      </c>
      <c r="K242" s="74">
        <f t="shared" si="106"/>
        <v>0</v>
      </c>
      <c r="L242" s="74">
        <f t="shared" si="106"/>
        <v>0</v>
      </c>
      <c r="M242" s="74">
        <f t="shared" si="106"/>
        <v>0</v>
      </c>
      <c r="N242" s="74">
        <f>N243</f>
        <v>0</v>
      </c>
      <c r="O242" s="75">
        <f>O243</f>
        <v>0</v>
      </c>
      <c r="P242" s="21">
        <v>0</v>
      </c>
      <c r="Q242" s="20">
        <f t="shared" si="92"/>
        <v>0</v>
      </c>
    </row>
    <row r="243" spans="1:17" s="21" customFormat="1" x14ac:dyDescent="0.3">
      <c r="A243" s="95">
        <v>2</v>
      </c>
      <c r="B243" s="86">
        <v>3</v>
      </c>
      <c r="C243" s="86">
        <v>3</v>
      </c>
      <c r="D243" s="86">
        <v>1</v>
      </c>
      <c r="E243" s="86" t="s">
        <v>40</v>
      </c>
      <c r="F243" s="85" t="s">
        <v>216</v>
      </c>
      <c r="G243" s="89">
        <v>0</v>
      </c>
      <c r="H243" s="89">
        <v>0</v>
      </c>
      <c r="I243" s="89">
        <v>0</v>
      </c>
      <c r="J243" s="89">
        <v>0</v>
      </c>
      <c r="K243" s="89">
        <v>0</v>
      </c>
      <c r="L243" s="89">
        <v>0</v>
      </c>
      <c r="M243" s="89">
        <v>0</v>
      </c>
      <c r="N243" s="89">
        <f>SUBTOTAL(9,G243:M243)</f>
        <v>0</v>
      </c>
      <c r="O243" s="90">
        <f>(N243/$N$19)*100</f>
        <v>0</v>
      </c>
      <c r="P243" s="21">
        <v>0</v>
      </c>
      <c r="Q243" s="20">
        <f t="shared" si="92"/>
        <v>0</v>
      </c>
    </row>
    <row r="244" spans="1:17" s="21" customFormat="1" x14ac:dyDescent="0.3">
      <c r="A244" s="71">
        <v>2</v>
      </c>
      <c r="B244" s="72">
        <v>3</v>
      </c>
      <c r="C244" s="72">
        <v>3</v>
      </c>
      <c r="D244" s="72">
        <v>2</v>
      </c>
      <c r="E244" s="72"/>
      <c r="F244" s="71" t="s">
        <v>217</v>
      </c>
      <c r="G244" s="108">
        <f t="shared" ref="G244:M244" si="107">+G245</f>
        <v>0</v>
      </c>
      <c r="H244" s="108">
        <f t="shared" si="107"/>
        <v>0</v>
      </c>
      <c r="I244" s="108">
        <f t="shared" si="107"/>
        <v>0</v>
      </c>
      <c r="J244" s="108">
        <f t="shared" si="107"/>
        <v>0</v>
      </c>
      <c r="K244" s="108">
        <f t="shared" si="107"/>
        <v>0</v>
      </c>
      <c r="L244" s="108">
        <f t="shared" si="107"/>
        <v>0</v>
      </c>
      <c r="M244" s="108">
        <f t="shared" si="107"/>
        <v>0</v>
      </c>
      <c r="N244" s="108">
        <f>+N245</f>
        <v>0</v>
      </c>
      <c r="O244" s="109">
        <f>+O245</f>
        <v>0</v>
      </c>
      <c r="P244" s="21">
        <v>0</v>
      </c>
      <c r="Q244" s="20">
        <f t="shared" si="92"/>
        <v>0</v>
      </c>
    </row>
    <row r="245" spans="1:17" s="21" customFormat="1" x14ac:dyDescent="0.3">
      <c r="A245" s="95">
        <v>2</v>
      </c>
      <c r="B245" s="86">
        <v>3</v>
      </c>
      <c r="C245" s="86">
        <v>3</v>
      </c>
      <c r="D245" s="86">
        <v>2</v>
      </c>
      <c r="E245" s="86" t="s">
        <v>40</v>
      </c>
      <c r="F245" s="85" t="s">
        <v>217</v>
      </c>
      <c r="G245" s="89">
        <v>0</v>
      </c>
      <c r="H245" s="89">
        <v>0</v>
      </c>
      <c r="I245" s="89">
        <v>0</v>
      </c>
      <c r="J245" s="89">
        <v>0</v>
      </c>
      <c r="K245" s="89">
        <v>0</v>
      </c>
      <c r="L245" s="89">
        <v>0</v>
      </c>
      <c r="M245" s="89">
        <v>0</v>
      </c>
      <c r="N245" s="89">
        <f>SUBTOTAL(9,G245:M245)</f>
        <v>0</v>
      </c>
      <c r="O245" s="90">
        <f>(N245/$N$19)*100</f>
        <v>0</v>
      </c>
      <c r="P245" s="21">
        <v>0</v>
      </c>
      <c r="Q245" s="20">
        <f t="shared" si="92"/>
        <v>0</v>
      </c>
    </row>
    <row r="246" spans="1:17" s="21" customFormat="1" x14ac:dyDescent="0.3">
      <c r="A246" s="71">
        <v>2</v>
      </c>
      <c r="B246" s="72">
        <v>3</v>
      </c>
      <c r="C246" s="72">
        <v>3</v>
      </c>
      <c r="D246" s="72">
        <v>3</v>
      </c>
      <c r="E246" s="72"/>
      <c r="F246" s="71" t="s">
        <v>218</v>
      </c>
      <c r="G246" s="108">
        <f t="shared" ref="G246:M246" si="108">+G247</f>
        <v>0</v>
      </c>
      <c r="H246" s="108">
        <f t="shared" si="108"/>
        <v>0</v>
      </c>
      <c r="I246" s="108">
        <f t="shared" si="108"/>
        <v>0</v>
      </c>
      <c r="J246" s="108">
        <f t="shared" si="108"/>
        <v>0</v>
      </c>
      <c r="K246" s="108">
        <f t="shared" si="108"/>
        <v>0</v>
      </c>
      <c r="L246" s="108">
        <f t="shared" si="108"/>
        <v>0</v>
      </c>
      <c r="M246" s="108">
        <f t="shared" si="108"/>
        <v>0</v>
      </c>
      <c r="N246" s="108">
        <f>+N247</f>
        <v>0</v>
      </c>
      <c r="O246" s="109">
        <f>+O247</f>
        <v>0</v>
      </c>
      <c r="P246" s="21">
        <v>0</v>
      </c>
      <c r="Q246" s="20">
        <f t="shared" si="92"/>
        <v>0</v>
      </c>
    </row>
    <row r="247" spans="1:17" s="21" customFormat="1" x14ac:dyDescent="0.3">
      <c r="A247" s="95">
        <v>2</v>
      </c>
      <c r="B247" s="86">
        <v>3</v>
      </c>
      <c r="C247" s="86">
        <v>3</v>
      </c>
      <c r="D247" s="86">
        <v>3</v>
      </c>
      <c r="E247" s="86" t="s">
        <v>40</v>
      </c>
      <c r="F247" s="85" t="s">
        <v>218</v>
      </c>
      <c r="G247" s="89">
        <v>0</v>
      </c>
      <c r="H247" s="89">
        <v>0</v>
      </c>
      <c r="I247" s="89">
        <v>0</v>
      </c>
      <c r="J247" s="89">
        <v>0</v>
      </c>
      <c r="K247" s="89">
        <v>0</v>
      </c>
      <c r="L247" s="89">
        <v>0</v>
      </c>
      <c r="M247" s="89">
        <v>0</v>
      </c>
      <c r="N247" s="89">
        <f>SUBTOTAL(9,G247:M247)</f>
        <v>0</v>
      </c>
      <c r="O247" s="90">
        <f>(N247/$N$19)*100</f>
        <v>0</v>
      </c>
      <c r="P247" s="21">
        <v>0</v>
      </c>
      <c r="Q247" s="20">
        <f t="shared" si="92"/>
        <v>0</v>
      </c>
    </row>
    <row r="248" spans="1:17" s="21" customFormat="1" x14ac:dyDescent="0.3">
      <c r="A248" s="71">
        <v>2</v>
      </c>
      <c r="B248" s="72">
        <v>3</v>
      </c>
      <c r="C248" s="72">
        <v>3</v>
      </c>
      <c r="D248" s="72">
        <v>4</v>
      </c>
      <c r="E248" s="72"/>
      <c r="F248" s="71" t="s">
        <v>219</v>
      </c>
      <c r="G248" s="108">
        <f t="shared" ref="G248:M248" si="109">+G249</f>
        <v>0</v>
      </c>
      <c r="H248" s="108">
        <f t="shared" si="109"/>
        <v>0</v>
      </c>
      <c r="I248" s="108">
        <f t="shared" si="109"/>
        <v>0</v>
      </c>
      <c r="J248" s="108">
        <f t="shared" si="109"/>
        <v>0</v>
      </c>
      <c r="K248" s="108">
        <f t="shared" si="109"/>
        <v>0</v>
      </c>
      <c r="L248" s="108">
        <f t="shared" si="109"/>
        <v>0</v>
      </c>
      <c r="M248" s="108">
        <f t="shared" si="109"/>
        <v>0</v>
      </c>
      <c r="N248" s="108">
        <f>+N249</f>
        <v>0</v>
      </c>
      <c r="O248" s="109">
        <f>+O249</f>
        <v>0</v>
      </c>
      <c r="P248" s="21">
        <v>0</v>
      </c>
      <c r="Q248" s="20">
        <f t="shared" si="92"/>
        <v>0</v>
      </c>
    </row>
    <row r="249" spans="1:17" s="21" customFormat="1" x14ac:dyDescent="0.3">
      <c r="A249" s="95">
        <v>2</v>
      </c>
      <c r="B249" s="86">
        <v>3</v>
      </c>
      <c r="C249" s="86">
        <v>3</v>
      </c>
      <c r="D249" s="86">
        <v>4</v>
      </c>
      <c r="E249" s="86" t="s">
        <v>40</v>
      </c>
      <c r="F249" s="85" t="s">
        <v>219</v>
      </c>
      <c r="G249" s="103">
        <v>0</v>
      </c>
      <c r="H249" s="103">
        <v>0</v>
      </c>
      <c r="I249" s="103">
        <v>0</v>
      </c>
      <c r="J249" s="103">
        <v>0</v>
      </c>
      <c r="K249" s="103">
        <v>0</v>
      </c>
      <c r="L249" s="103">
        <v>0</v>
      </c>
      <c r="M249" s="103">
        <v>0</v>
      </c>
      <c r="N249" s="89">
        <f>SUBTOTAL(9,G249:M249)</f>
        <v>0</v>
      </c>
      <c r="O249" s="90">
        <f>(N249/$N$19)*100</f>
        <v>0</v>
      </c>
      <c r="P249" s="21">
        <v>0</v>
      </c>
      <c r="Q249" s="20">
        <f t="shared" si="92"/>
        <v>0</v>
      </c>
    </row>
    <row r="250" spans="1:17" s="21" customFormat="1" x14ac:dyDescent="0.3">
      <c r="A250" s="71">
        <v>2</v>
      </c>
      <c r="B250" s="72">
        <v>3</v>
      </c>
      <c r="C250" s="72">
        <v>3</v>
      </c>
      <c r="D250" s="72">
        <v>5</v>
      </c>
      <c r="E250" s="72"/>
      <c r="F250" s="71" t="s">
        <v>220</v>
      </c>
      <c r="G250" s="108">
        <f t="shared" ref="G250:M250" si="110">+G251</f>
        <v>0</v>
      </c>
      <c r="H250" s="108">
        <f t="shared" si="110"/>
        <v>0</v>
      </c>
      <c r="I250" s="108">
        <f t="shared" si="110"/>
        <v>0</v>
      </c>
      <c r="J250" s="108">
        <f t="shared" si="110"/>
        <v>0</v>
      </c>
      <c r="K250" s="108">
        <f t="shared" si="110"/>
        <v>0</v>
      </c>
      <c r="L250" s="108">
        <f t="shared" si="110"/>
        <v>0</v>
      </c>
      <c r="M250" s="108">
        <f t="shared" si="110"/>
        <v>0</v>
      </c>
      <c r="N250" s="108">
        <f>+N251</f>
        <v>0</v>
      </c>
      <c r="O250" s="109">
        <f>+O251</f>
        <v>0</v>
      </c>
      <c r="P250" s="21">
        <v>0</v>
      </c>
      <c r="Q250" s="20">
        <f t="shared" si="92"/>
        <v>0</v>
      </c>
    </row>
    <row r="251" spans="1:17" s="21" customFormat="1" x14ac:dyDescent="0.3">
      <c r="A251" s="95">
        <v>2</v>
      </c>
      <c r="B251" s="86">
        <v>3</v>
      </c>
      <c r="C251" s="86">
        <v>3</v>
      </c>
      <c r="D251" s="86">
        <v>5</v>
      </c>
      <c r="E251" s="86" t="s">
        <v>40</v>
      </c>
      <c r="F251" s="85" t="s">
        <v>220</v>
      </c>
      <c r="G251" s="103">
        <v>0</v>
      </c>
      <c r="H251" s="103">
        <v>0</v>
      </c>
      <c r="I251" s="103">
        <v>0</v>
      </c>
      <c r="J251" s="103">
        <v>0</v>
      </c>
      <c r="K251" s="103">
        <v>0</v>
      </c>
      <c r="L251" s="103">
        <v>0</v>
      </c>
      <c r="M251" s="103">
        <v>0</v>
      </c>
      <c r="N251" s="89">
        <f>SUBTOTAL(9,G251:M251)</f>
        <v>0</v>
      </c>
      <c r="O251" s="90">
        <f>(N251/$N$19)*100</f>
        <v>0</v>
      </c>
      <c r="P251" s="21">
        <v>0</v>
      </c>
      <c r="Q251" s="20">
        <f t="shared" si="92"/>
        <v>0</v>
      </c>
    </row>
    <row r="252" spans="1:17" s="21" customFormat="1" x14ac:dyDescent="0.3">
      <c r="A252" s="71">
        <v>2</v>
      </c>
      <c r="B252" s="72">
        <v>3</v>
      </c>
      <c r="C252" s="72">
        <v>3</v>
      </c>
      <c r="D252" s="72">
        <v>6</v>
      </c>
      <c r="E252" s="72"/>
      <c r="F252" s="71" t="s">
        <v>221</v>
      </c>
      <c r="G252" s="108">
        <f t="shared" ref="G252:M252" si="111">+G253</f>
        <v>0</v>
      </c>
      <c r="H252" s="108">
        <f t="shared" si="111"/>
        <v>0</v>
      </c>
      <c r="I252" s="108">
        <f t="shared" si="111"/>
        <v>0</v>
      </c>
      <c r="J252" s="108">
        <f t="shared" si="111"/>
        <v>0</v>
      </c>
      <c r="K252" s="108">
        <f t="shared" si="111"/>
        <v>0</v>
      </c>
      <c r="L252" s="108">
        <f t="shared" si="111"/>
        <v>0</v>
      </c>
      <c r="M252" s="108">
        <f t="shared" si="111"/>
        <v>0</v>
      </c>
      <c r="N252" s="108">
        <f>+N253</f>
        <v>0</v>
      </c>
      <c r="O252" s="109">
        <f>+O253</f>
        <v>0</v>
      </c>
      <c r="P252" s="21">
        <v>0</v>
      </c>
      <c r="Q252" s="20">
        <f t="shared" si="92"/>
        <v>0</v>
      </c>
    </row>
    <row r="253" spans="1:17" s="21" customFormat="1" x14ac:dyDescent="0.3">
      <c r="A253" s="95">
        <v>2</v>
      </c>
      <c r="B253" s="86">
        <v>3</v>
      </c>
      <c r="C253" s="86">
        <v>3</v>
      </c>
      <c r="D253" s="86">
        <v>6</v>
      </c>
      <c r="E253" s="86" t="s">
        <v>40</v>
      </c>
      <c r="F253" s="85" t="s">
        <v>221</v>
      </c>
      <c r="G253" s="89">
        <v>0</v>
      </c>
      <c r="H253" s="89">
        <v>0</v>
      </c>
      <c r="I253" s="89">
        <v>0</v>
      </c>
      <c r="J253" s="89">
        <v>0</v>
      </c>
      <c r="K253" s="89">
        <v>0</v>
      </c>
      <c r="L253" s="89">
        <v>0</v>
      </c>
      <c r="M253" s="89">
        <v>0</v>
      </c>
      <c r="N253" s="89">
        <f>SUBTOTAL(9,G253:M253)</f>
        <v>0</v>
      </c>
      <c r="O253" s="90">
        <f>(N253/$N$19)*100</f>
        <v>0</v>
      </c>
      <c r="P253" s="21">
        <v>0</v>
      </c>
      <c r="Q253" s="20">
        <f t="shared" si="92"/>
        <v>0</v>
      </c>
    </row>
    <row r="254" spans="1:17" s="21" customFormat="1" x14ac:dyDescent="0.3">
      <c r="A254" s="66">
        <v>2</v>
      </c>
      <c r="B254" s="67">
        <v>3</v>
      </c>
      <c r="C254" s="67">
        <v>4</v>
      </c>
      <c r="D254" s="67"/>
      <c r="E254" s="67"/>
      <c r="F254" s="68" t="s">
        <v>222</v>
      </c>
      <c r="G254" s="69">
        <f t="shared" ref="G254:M254" si="112">+G255+G257</f>
        <v>2351994.5999999996</v>
      </c>
      <c r="H254" s="69">
        <f t="shared" si="112"/>
        <v>701758.27999999991</v>
      </c>
      <c r="I254" s="69">
        <f t="shared" si="112"/>
        <v>91436518.830000013</v>
      </c>
      <c r="J254" s="69">
        <f t="shared" si="112"/>
        <v>0</v>
      </c>
      <c r="K254" s="69">
        <f t="shared" si="112"/>
        <v>0</v>
      </c>
      <c r="L254" s="69">
        <f t="shared" si="112"/>
        <v>0</v>
      </c>
      <c r="M254" s="69">
        <f t="shared" si="112"/>
        <v>0</v>
      </c>
      <c r="N254" s="69">
        <f>+N255+N257</f>
        <v>94490271.710000008</v>
      </c>
      <c r="O254" s="70">
        <f>+O255+O257</f>
        <v>12.999501398289965</v>
      </c>
      <c r="P254" s="21">
        <v>94490271.710000023</v>
      </c>
      <c r="Q254" s="20">
        <f t="shared" si="92"/>
        <v>0</v>
      </c>
    </row>
    <row r="255" spans="1:17" s="21" customFormat="1" x14ac:dyDescent="0.3">
      <c r="A255" s="71">
        <v>2</v>
      </c>
      <c r="B255" s="72">
        <v>3</v>
      </c>
      <c r="C255" s="72">
        <v>4</v>
      </c>
      <c r="D255" s="72">
        <v>1</v>
      </c>
      <c r="E255" s="72"/>
      <c r="F255" s="71" t="s">
        <v>223</v>
      </c>
      <c r="G255" s="108">
        <f t="shared" ref="G255:M255" si="113">+G256</f>
        <v>2351994.5999999996</v>
      </c>
      <c r="H255" s="108">
        <f t="shared" si="113"/>
        <v>701758.27999999991</v>
      </c>
      <c r="I255" s="108">
        <f t="shared" si="113"/>
        <v>91436518.830000013</v>
      </c>
      <c r="J255" s="108">
        <f t="shared" si="113"/>
        <v>0</v>
      </c>
      <c r="K255" s="108">
        <f t="shared" si="113"/>
        <v>0</v>
      </c>
      <c r="L255" s="108">
        <f t="shared" si="113"/>
        <v>0</v>
      </c>
      <c r="M255" s="108">
        <f t="shared" si="113"/>
        <v>0</v>
      </c>
      <c r="N255" s="108">
        <f>+N256</f>
        <v>94490271.710000008</v>
      </c>
      <c r="O255" s="109">
        <f>+O256</f>
        <v>12.999501398289965</v>
      </c>
      <c r="P255" s="21">
        <v>94490271.710000023</v>
      </c>
      <c r="Q255" s="20">
        <f t="shared" si="92"/>
        <v>0</v>
      </c>
    </row>
    <row r="256" spans="1:17" s="21" customFormat="1" x14ac:dyDescent="0.3">
      <c r="A256" s="95">
        <v>2</v>
      </c>
      <c r="B256" s="86">
        <v>3</v>
      </c>
      <c r="C256" s="86">
        <v>4</v>
      </c>
      <c r="D256" s="86">
        <v>1</v>
      </c>
      <c r="E256" s="86" t="s">
        <v>40</v>
      </c>
      <c r="F256" s="85" t="s">
        <v>223</v>
      </c>
      <c r="G256" s="92">
        <v>2351994.5999999996</v>
      </c>
      <c r="H256" s="92">
        <v>701758.27999999991</v>
      </c>
      <c r="I256" s="92">
        <v>91436518.830000013</v>
      </c>
      <c r="J256" s="92">
        <v>0</v>
      </c>
      <c r="K256" s="92">
        <v>0</v>
      </c>
      <c r="L256" s="92">
        <v>0</v>
      </c>
      <c r="M256" s="92">
        <v>0</v>
      </c>
      <c r="N256" s="89">
        <f>SUBTOTAL(9,G256:M256)</f>
        <v>94490271.710000008</v>
      </c>
      <c r="O256" s="90">
        <f>(N256/$N$19)*100</f>
        <v>12.999501398289965</v>
      </c>
      <c r="P256" s="21">
        <v>94490271.710000023</v>
      </c>
      <c r="Q256" s="20">
        <f t="shared" si="92"/>
        <v>0</v>
      </c>
    </row>
    <row r="257" spans="1:17" s="21" customFormat="1" x14ac:dyDescent="0.3">
      <c r="A257" s="106">
        <v>2</v>
      </c>
      <c r="B257" s="72">
        <v>3</v>
      </c>
      <c r="C257" s="72">
        <v>4</v>
      </c>
      <c r="D257" s="72">
        <v>2</v>
      </c>
      <c r="E257" s="72"/>
      <c r="F257" s="71" t="s">
        <v>224</v>
      </c>
      <c r="G257" s="108">
        <f t="shared" ref="G257:M257" si="114">+G258</f>
        <v>0</v>
      </c>
      <c r="H257" s="108">
        <f t="shared" si="114"/>
        <v>0</v>
      </c>
      <c r="I257" s="108">
        <f t="shared" si="114"/>
        <v>0</v>
      </c>
      <c r="J257" s="108">
        <f t="shared" si="114"/>
        <v>0</v>
      </c>
      <c r="K257" s="108">
        <f t="shared" si="114"/>
        <v>0</v>
      </c>
      <c r="L257" s="108">
        <f t="shared" si="114"/>
        <v>0</v>
      </c>
      <c r="M257" s="108">
        <f t="shared" si="114"/>
        <v>0</v>
      </c>
      <c r="N257" s="108">
        <f>+N258</f>
        <v>0</v>
      </c>
      <c r="O257" s="109">
        <f>+O258</f>
        <v>0</v>
      </c>
      <c r="P257" s="21">
        <v>0</v>
      </c>
      <c r="Q257" s="20">
        <f t="shared" si="92"/>
        <v>0</v>
      </c>
    </row>
    <row r="258" spans="1:17" s="21" customFormat="1" x14ac:dyDescent="0.3">
      <c r="A258" s="114">
        <v>2</v>
      </c>
      <c r="B258" s="114">
        <v>3</v>
      </c>
      <c r="C258" s="114">
        <v>4</v>
      </c>
      <c r="D258" s="114">
        <v>2</v>
      </c>
      <c r="E258" s="86" t="s">
        <v>40</v>
      </c>
      <c r="F258" s="85" t="s">
        <v>224</v>
      </c>
      <c r="G258" s="103">
        <v>0</v>
      </c>
      <c r="H258" s="103">
        <v>0</v>
      </c>
      <c r="I258" s="103">
        <v>0</v>
      </c>
      <c r="J258" s="103">
        <v>0</v>
      </c>
      <c r="K258" s="103">
        <v>0</v>
      </c>
      <c r="L258" s="103">
        <v>0</v>
      </c>
      <c r="M258" s="103">
        <v>0</v>
      </c>
      <c r="N258" s="89">
        <f>SUBTOTAL(9,G258:M258)</f>
        <v>0</v>
      </c>
      <c r="O258" s="90">
        <f>(N258/$N$19)*100</f>
        <v>0</v>
      </c>
      <c r="P258" s="21">
        <v>0</v>
      </c>
      <c r="Q258" s="20">
        <f t="shared" si="92"/>
        <v>0</v>
      </c>
    </row>
    <row r="259" spans="1:17" s="21" customFormat="1" x14ac:dyDescent="0.3">
      <c r="A259" s="66">
        <v>2</v>
      </c>
      <c r="B259" s="67">
        <v>3</v>
      </c>
      <c r="C259" s="67">
        <v>5</v>
      </c>
      <c r="D259" s="67"/>
      <c r="E259" s="67"/>
      <c r="F259" s="68" t="s">
        <v>225</v>
      </c>
      <c r="G259" s="69">
        <f t="shared" ref="G259:M259" si="115">+G260+G262+G264+G266+G268</f>
        <v>0</v>
      </c>
      <c r="H259" s="69">
        <f t="shared" si="115"/>
        <v>0</v>
      </c>
      <c r="I259" s="69">
        <f t="shared" si="115"/>
        <v>0</v>
      </c>
      <c r="J259" s="69">
        <f t="shared" si="115"/>
        <v>0</v>
      </c>
      <c r="K259" s="69">
        <f t="shared" si="115"/>
        <v>0</v>
      </c>
      <c r="L259" s="69">
        <f t="shared" si="115"/>
        <v>0</v>
      </c>
      <c r="M259" s="69">
        <f t="shared" si="115"/>
        <v>0</v>
      </c>
      <c r="N259" s="69">
        <f>+N260+N262+N264+N266+N268</f>
        <v>0</v>
      </c>
      <c r="O259" s="70">
        <f>+O260+O262+O264+O266+O268</f>
        <v>0</v>
      </c>
      <c r="P259" s="21">
        <v>0</v>
      </c>
      <c r="Q259" s="20">
        <f t="shared" si="92"/>
        <v>0</v>
      </c>
    </row>
    <row r="260" spans="1:17" s="21" customFormat="1" x14ac:dyDescent="0.3">
      <c r="A260" s="71">
        <v>2</v>
      </c>
      <c r="B260" s="72">
        <v>3</v>
      </c>
      <c r="C260" s="72">
        <v>5</v>
      </c>
      <c r="D260" s="72">
        <v>1</v>
      </c>
      <c r="E260" s="72"/>
      <c r="F260" s="71" t="s">
        <v>226</v>
      </c>
      <c r="G260" s="108">
        <f t="shared" ref="G260:M260" si="116">+G261</f>
        <v>0</v>
      </c>
      <c r="H260" s="108">
        <f t="shared" si="116"/>
        <v>0</v>
      </c>
      <c r="I260" s="108">
        <f t="shared" si="116"/>
        <v>0</v>
      </c>
      <c r="J260" s="108">
        <f t="shared" si="116"/>
        <v>0</v>
      </c>
      <c r="K260" s="108">
        <f t="shared" si="116"/>
        <v>0</v>
      </c>
      <c r="L260" s="108">
        <f t="shared" si="116"/>
        <v>0</v>
      </c>
      <c r="M260" s="108">
        <f t="shared" si="116"/>
        <v>0</v>
      </c>
      <c r="N260" s="108">
        <f>+N261</f>
        <v>0</v>
      </c>
      <c r="O260" s="109">
        <f>+O261</f>
        <v>0</v>
      </c>
      <c r="P260" s="21">
        <v>0</v>
      </c>
      <c r="Q260" s="20">
        <f t="shared" si="92"/>
        <v>0</v>
      </c>
    </row>
    <row r="261" spans="1:17" s="21" customFormat="1" x14ac:dyDescent="0.3">
      <c r="A261" s="95">
        <v>2</v>
      </c>
      <c r="B261" s="86">
        <v>3</v>
      </c>
      <c r="C261" s="86">
        <v>5</v>
      </c>
      <c r="D261" s="86">
        <v>1</v>
      </c>
      <c r="E261" s="86" t="s">
        <v>40</v>
      </c>
      <c r="F261" s="85" t="s">
        <v>226</v>
      </c>
      <c r="G261" s="103">
        <v>0</v>
      </c>
      <c r="H261" s="103">
        <v>0</v>
      </c>
      <c r="I261" s="103">
        <v>0</v>
      </c>
      <c r="J261" s="103">
        <v>0</v>
      </c>
      <c r="K261" s="103">
        <v>0</v>
      </c>
      <c r="L261" s="103">
        <v>0</v>
      </c>
      <c r="M261" s="103">
        <v>0</v>
      </c>
      <c r="N261" s="89">
        <f>SUBTOTAL(9,G261:M261)</f>
        <v>0</v>
      </c>
      <c r="O261" s="90">
        <f>(N261/$N$19)*100</f>
        <v>0</v>
      </c>
      <c r="P261" s="21">
        <v>0</v>
      </c>
      <c r="Q261" s="20">
        <f t="shared" si="92"/>
        <v>0</v>
      </c>
    </row>
    <row r="262" spans="1:17" s="21" customFormat="1" x14ac:dyDescent="0.3">
      <c r="A262" s="71">
        <v>2</v>
      </c>
      <c r="B262" s="72">
        <v>3</v>
      </c>
      <c r="C262" s="72">
        <v>5</v>
      </c>
      <c r="D262" s="72">
        <v>2</v>
      </c>
      <c r="E262" s="72"/>
      <c r="F262" s="71" t="s">
        <v>227</v>
      </c>
      <c r="G262" s="108">
        <f t="shared" ref="G262:M262" si="117">+G263</f>
        <v>0</v>
      </c>
      <c r="H262" s="108">
        <f t="shared" si="117"/>
        <v>0</v>
      </c>
      <c r="I262" s="108">
        <f t="shared" si="117"/>
        <v>0</v>
      </c>
      <c r="J262" s="108">
        <f t="shared" si="117"/>
        <v>0</v>
      </c>
      <c r="K262" s="108">
        <f t="shared" si="117"/>
        <v>0</v>
      </c>
      <c r="L262" s="108">
        <f t="shared" si="117"/>
        <v>0</v>
      </c>
      <c r="M262" s="108">
        <f t="shared" si="117"/>
        <v>0</v>
      </c>
      <c r="N262" s="108">
        <f>+N263</f>
        <v>0</v>
      </c>
      <c r="O262" s="109">
        <f>+O263</f>
        <v>0</v>
      </c>
      <c r="P262" s="21">
        <v>0</v>
      </c>
      <c r="Q262" s="20">
        <f t="shared" si="92"/>
        <v>0</v>
      </c>
    </row>
    <row r="263" spans="1:17" s="21" customFormat="1" x14ac:dyDescent="0.3">
      <c r="A263" s="95">
        <v>2</v>
      </c>
      <c r="B263" s="86">
        <v>3</v>
      </c>
      <c r="C263" s="86">
        <v>5</v>
      </c>
      <c r="D263" s="86">
        <v>2</v>
      </c>
      <c r="E263" s="86" t="s">
        <v>40</v>
      </c>
      <c r="F263" s="85" t="s">
        <v>227</v>
      </c>
      <c r="G263" s="103">
        <v>0</v>
      </c>
      <c r="H263" s="103">
        <v>0</v>
      </c>
      <c r="I263" s="103">
        <v>0</v>
      </c>
      <c r="J263" s="103">
        <v>0</v>
      </c>
      <c r="K263" s="103">
        <v>0</v>
      </c>
      <c r="L263" s="103">
        <v>0</v>
      </c>
      <c r="M263" s="103">
        <v>0</v>
      </c>
      <c r="N263" s="89">
        <f>SUBTOTAL(9,G263:M263)</f>
        <v>0</v>
      </c>
      <c r="O263" s="90">
        <f>(N263/$N$19)*100</f>
        <v>0</v>
      </c>
      <c r="P263" s="21">
        <v>0</v>
      </c>
      <c r="Q263" s="20">
        <f t="shared" si="92"/>
        <v>0</v>
      </c>
    </row>
    <row r="264" spans="1:17" s="21" customFormat="1" x14ac:dyDescent="0.3">
      <c r="A264" s="71">
        <v>2</v>
      </c>
      <c r="B264" s="72">
        <v>3</v>
      </c>
      <c r="C264" s="72">
        <v>5</v>
      </c>
      <c r="D264" s="72">
        <v>3</v>
      </c>
      <c r="E264" s="72"/>
      <c r="F264" s="71" t="s">
        <v>228</v>
      </c>
      <c r="G264" s="108">
        <f t="shared" ref="G264:M264" si="118">+G265</f>
        <v>0</v>
      </c>
      <c r="H264" s="108">
        <f t="shared" si="118"/>
        <v>0</v>
      </c>
      <c r="I264" s="108">
        <f t="shared" si="118"/>
        <v>0</v>
      </c>
      <c r="J264" s="108">
        <f t="shared" si="118"/>
        <v>0</v>
      </c>
      <c r="K264" s="108">
        <f t="shared" si="118"/>
        <v>0</v>
      </c>
      <c r="L264" s="108">
        <f t="shared" si="118"/>
        <v>0</v>
      </c>
      <c r="M264" s="108">
        <f t="shared" si="118"/>
        <v>0</v>
      </c>
      <c r="N264" s="108">
        <f>+N265</f>
        <v>0</v>
      </c>
      <c r="O264" s="109">
        <f>+O265</f>
        <v>0</v>
      </c>
      <c r="P264" s="21">
        <v>0</v>
      </c>
      <c r="Q264" s="20">
        <f t="shared" si="92"/>
        <v>0</v>
      </c>
    </row>
    <row r="265" spans="1:17" s="21" customFormat="1" x14ac:dyDescent="0.3">
      <c r="A265" s="95">
        <v>2</v>
      </c>
      <c r="B265" s="86">
        <v>3</v>
      </c>
      <c r="C265" s="86">
        <v>5</v>
      </c>
      <c r="D265" s="86">
        <v>3</v>
      </c>
      <c r="E265" s="86" t="s">
        <v>40</v>
      </c>
      <c r="F265" s="85" t="s">
        <v>228</v>
      </c>
      <c r="G265" s="89">
        <v>0</v>
      </c>
      <c r="H265" s="89">
        <v>0</v>
      </c>
      <c r="I265" s="89">
        <v>0</v>
      </c>
      <c r="J265" s="89">
        <v>0</v>
      </c>
      <c r="K265" s="89">
        <v>0</v>
      </c>
      <c r="L265" s="89">
        <v>0</v>
      </c>
      <c r="M265" s="89">
        <v>0</v>
      </c>
      <c r="N265" s="89">
        <f>SUBTOTAL(9,G265:M265)</f>
        <v>0</v>
      </c>
      <c r="O265" s="90">
        <f>(N265/$N$19)*100</f>
        <v>0</v>
      </c>
      <c r="P265" s="21">
        <v>0</v>
      </c>
      <c r="Q265" s="20">
        <f t="shared" si="92"/>
        <v>0</v>
      </c>
    </row>
    <row r="266" spans="1:17" s="21" customFormat="1" x14ac:dyDescent="0.3">
      <c r="A266" s="71">
        <v>2</v>
      </c>
      <c r="B266" s="72">
        <v>3</v>
      </c>
      <c r="C266" s="72">
        <v>5</v>
      </c>
      <c r="D266" s="72">
        <v>4</v>
      </c>
      <c r="E266" s="72"/>
      <c r="F266" s="71" t="s">
        <v>229</v>
      </c>
      <c r="G266" s="108">
        <f t="shared" ref="G266:M266" si="119">+G267</f>
        <v>0</v>
      </c>
      <c r="H266" s="108">
        <f t="shared" si="119"/>
        <v>0</v>
      </c>
      <c r="I266" s="108">
        <f t="shared" si="119"/>
        <v>0</v>
      </c>
      <c r="J266" s="108">
        <f t="shared" si="119"/>
        <v>0</v>
      </c>
      <c r="K266" s="108">
        <f t="shared" si="119"/>
        <v>0</v>
      </c>
      <c r="L266" s="108">
        <f t="shared" si="119"/>
        <v>0</v>
      </c>
      <c r="M266" s="108">
        <f t="shared" si="119"/>
        <v>0</v>
      </c>
      <c r="N266" s="108">
        <f>+N267</f>
        <v>0</v>
      </c>
      <c r="O266" s="109">
        <f>+O267</f>
        <v>0</v>
      </c>
      <c r="P266" s="21">
        <v>0</v>
      </c>
      <c r="Q266" s="20">
        <f t="shared" si="92"/>
        <v>0</v>
      </c>
    </row>
    <row r="267" spans="1:17" s="21" customFormat="1" x14ac:dyDescent="0.3">
      <c r="A267" s="95">
        <v>2</v>
      </c>
      <c r="B267" s="86">
        <v>3</v>
      </c>
      <c r="C267" s="86">
        <v>5</v>
      </c>
      <c r="D267" s="86">
        <v>4</v>
      </c>
      <c r="E267" s="86" t="s">
        <v>40</v>
      </c>
      <c r="F267" s="85" t="s">
        <v>229</v>
      </c>
      <c r="G267" s="103">
        <v>0</v>
      </c>
      <c r="H267" s="103">
        <v>0</v>
      </c>
      <c r="I267" s="103">
        <v>0</v>
      </c>
      <c r="J267" s="103">
        <v>0</v>
      </c>
      <c r="K267" s="103">
        <v>0</v>
      </c>
      <c r="L267" s="103">
        <v>0</v>
      </c>
      <c r="M267" s="103">
        <v>0</v>
      </c>
      <c r="N267" s="89">
        <f>SUBTOTAL(9,G267:M267)</f>
        <v>0</v>
      </c>
      <c r="O267" s="90">
        <f>(N267/$N$19)*100</f>
        <v>0</v>
      </c>
      <c r="P267" s="21">
        <v>0</v>
      </c>
      <c r="Q267" s="20">
        <f t="shared" si="92"/>
        <v>0</v>
      </c>
    </row>
    <row r="268" spans="1:17" s="21" customFormat="1" x14ac:dyDescent="0.3">
      <c r="A268" s="71">
        <v>2</v>
      </c>
      <c r="B268" s="72">
        <v>3</v>
      </c>
      <c r="C268" s="72">
        <v>5</v>
      </c>
      <c r="D268" s="72">
        <v>5</v>
      </c>
      <c r="E268" s="72"/>
      <c r="F268" s="71" t="s">
        <v>230</v>
      </c>
      <c r="G268" s="108">
        <f t="shared" ref="G268:M268" si="120">+G269</f>
        <v>0</v>
      </c>
      <c r="H268" s="108">
        <f t="shared" si="120"/>
        <v>0</v>
      </c>
      <c r="I268" s="108">
        <f t="shared" si="120"/>
        <v>0</v>
      </c>
      <c r="J268" s="108">
        <f t="shared" si="120"/>
        <v>0</v>
      </c>
      <c r="K268" s="108">
        <f t="shared" si="120"/>
        <v>0</v>
      </c>
      <c r="L268" s="108">
        <f t="shared" si="120"/>
        <v>0</v>
      </c>
      <c r="M268" s="108">
        <f t="shared" si="120"/>
        <v>0</v>
      </c>
      <c r="N268" s="108">
        <f>+N269</f>
        <v>0</v>
      </c>
      <c r="O268" s="109">
        <f>+O269</f>
        <v>0</v>
      </c>
      <c r="P268" s="21">
        <v>0</v>
      </c>
      <c r="Q268" s="20">
        <f t="shared" si="92"/>
        <v>0</v>
      </c>
    </row>
    <row r="269" spans="1:17" s="21" customFormat="1" x14ac:dyDescent="0.3">
      <c r="A269" s="95">
        <v>2</v>
      </c>
      <c r="B269" s="86">
        <v>3</v>
      </c>
      <c r="C269" s="86">
        <v>5</v>
      </c>
      <c r="D269" s="86">
        <v>5</v>
      </c>
      <c r="E269" s="86" t="s">
        <v>40</v>
      </c>
      <c r="F269" s="85" t="s">
        <v>231</v>
      </c>
      <c r="G269" s="89">
        <v>0</v>
      </c>
      <c r="H269" s="89">
        <v>0</v>
      </c>
      <c r="I269" s="89">
        <v>0</v>
      </c>
      <c r="J269" s="89">
        <v>0</v>
      </c>
      <c r="K269" s="89">
        <v>0</v>
      </c>
      <c r="L269" s="89">
        <v>0</v>
      </c>
      <c r="M269" s="89">
        <v>0</v>
      </c>
      <c r="N269" s="89">
        <f>SUBTOTAL(9,G269:M269)</f>
        <v>0</v>
      </c>
      <c r="O269" s="90">
        <f>(N269/$N$19)*100</f>
        <v>0</v>
      </c>
      <c r="P269" s="21">
        <v>0</v>
      </c>
      <c r="Q269" s="20">
        <f t="shared" si="92"/>
        <v>0</v>
      </c>
    </row>
    <row r="270" spans="1:17" s="21" customFormat="1" x14ac:dyDescent="0.3">
      <c r="A270" s="66">
        <v>2</v>
      </c>
      <c r="B270" s="67">
        <v>3</v>
      </c>
      <c r="C270" s="67">
        <v>6</v>
      </c>
      <c r="D270" s="67"/>
      <c r="E270" s="67"/>
      <c r="F270" s="68" t="s">
        <v>232</v>
      </c>
      <c r="G270" s="69">
        <f t="shared" ref="G270:M270" si="121">+G271+G277+G281+G288+G296</f>
        <v>0</v>
      </c>
      <c r="H270" s="69">
        <f t="shared" si="121"/>
        <v>0</v>
      </c>
      <c r="I270" s="69">
        <f t="shared" si="121"/>
        <v>0</v>
      </c>
      <c r="J270" s="69">
        <f t="shared" si="121"/>
        <v>0</v>
      </c>
      <c r="K270" s="69">
        <f t="shared" si="121"/>
        <v>0</v>
      </c>
      <c r="L270" s="69">
        <f t="shared" si="121"/>
        <v>0</v>
      </c>
      <c r="M270" s="69">
        <f t="shared" si="121"/>
        <v>68217.005588851971</v>
      </c>
      <c r="N270" s="69">
        <f>+N271+N277+N281+N288+N296</f>
        <v>68217.005588851971</v>
      </c>
      <c r="O270" s="115">
        <f>+O271+O277+O281+O288+O296</f>
        <v>9.3849561811090235E-3</v>
      </c>
      <c r="P270" s="21">
        <v>68217.005588851971</v>
      </c>
      <c r="Q270" s="20">
        <f t="shared" si="92"/>
        <v>0</v>
      </c>
    </row>
    <row r="271" spans="1:17" s="21" customFormat="1" x14ac:dyDescent="0.3">
      <c r="A271" s="71">
        <v>2</v>
      </c>
      <c r="B271" s="72">
        <v>3</v>
      </c>
      <c r="C271" s="72">
        <v>6</v>
      </c>
      <c r="D271" s="72">
        <v>1</v>
      </c>
      <c r="E271" s="72"/>
      <c r="F271" s="71" t="s">
        <v>233</v>
      </c>
      <c r="G271" s="108">
        <f t="shared" ref="G271:M271" si="122">+G272+G273+G274+G275</f>
        <v>0</v>
      </c>
      <c r="H271" s="108">
        <f t="shared" si="122"/>
        <v>0</v>
      </c>
      <c r="I271" s="108">
        <f t="shared" si="122"/>
        <v>0</v>
      </c>
      <c r="J271" s="108">
        <f t="shared" si="122"/>
        <v>0</v>
      </c>
      <c r="K271" s="108">
        <f t="shared" si="122"/>
        <v>0</v>
      </c>
      <c r="L271" s="108">
        <f t="shared" si="122"/>
        <v>0</v>
      </c>
      <c r="M271" s="108">
        <f t="shared" si="122"/>
        <v>0</v>
      </c>
      <c r="N271" s="108">
        <f>+N272+N273+N274+N275</f>
        <v>0</v>
      </c>
      <c r="O271" s="109">
        <f>+O272+O273+O274+O275</f>
        <v>0</v>
      </c>
      <c r="P271" s="21">
        <v>0</v>
      </c>
      <c r="Q271" s="20">
        <f t="shared" si="92"/>
        <v>0</v>
      </c>
    </row>
    <row r="272" spans="1:17" s="21" customFormat="1" x14ac:dyDescent="0.3">
      <c r="A272" s="95">
        <v>2</v>
      </c>
      <c r="B272" s="86">
        <v>3</v>
      </c>
      <c r="C272" s="86">
        <v>6</v>
      </c>
      <c r="D272" s="86">
        <v>1</v>
      </c>
      <c r="E272" s="86" t="s">
        <v>40</v>
      </c>
      <c r="F272" s="85" t="s">
        <v>234</v>
      </c>
      <c r="G272" s="89">
        <v>0</v>
      </c>
      <c r="H272" s="89">
        <v>0</v>
      </c>
      <c r="I272" s="89">
        <v>0</v>
      </c>
      <c r="J272" s="89">
        <v>0</v>
      </c>
      <c r="K272" s="89">
        <v>0</v>
      </c>
      <c r="L272" s="89">
        <v>0</v>
      </c>
      <c r="M272" s="89">
        <v>0</v>
      </c>
      <c r="N272" s="89">
        <f>SUBTOTAL(9,G272:M272)</f>
        <v>0</v>
      </c>
      <c r="O272" s="90">
        <f>(N272/$N$19)*100</f>
        <v>0</v>
      </c>
      <c r="P272" s="21">
        <v>0</v>
      </c>
      <c r="Q272" s="20">
        <f t="shared" si="92"/>
        <v>0</v>
      </c>
    </row>
    <row r="273" spans="1:17" s="21" customFormat="1" x14ac:dyDescent="0.3">
      <c r="A273" s="95">
        <v>2</v>
      </c>
      <c r="B273" s="86">
        <v>3</v>
      </c>
      <c r="C273" s="86">
        <v>6</v>
      </c>
      <c r="D273" s="86">
        <v>1</v>
      </c>
      <c r="E273" s="86" t="s">
        <v>42</v>
      </c>
      <c r="F273" s="85" t="s">
        <v>235</v>
      </c>
      <c r="G273" s="89">
        <v>0</v>
      </c>
      <c r="H273" s="89">
        <v>0</v>
      </c>
      <c r="I273" s="89">
        <v>0</v>
      </c>
      <c r="J273" s="89">
        <v>0</v>
      </c>
      <c r="K273" s="89">
        <v>0</v>
      </c>
      <c r="L273" s="89">
        <v>0</v>
      </c>
      <c r="M273" s="89">
        <v>0</v>
      </c>
      <c r="N273" s="89">
        <f>SUBTOTAL(9,G273:M273)</f>
        <v>0</v>
      </c>
      <c r="O273" s="90">
        <f>(N273/$N$19)*100</f>
        <v>0</v>
      </c>
      <c r="P273" s="21">
        <v>0</v>
      </c>
      <c r="Q273" s="20">
        <f t="shared" si="92"/>
        <v>0</v>
      </c>
    </row>
    <row r="274" spans="1:17" s="21" customFormat="1" x14ac:dyDescent="0.3">
      <c r="A274" s="95">
        <v>2</v>
      </c>
      <c r="B274" s="86">
        <v>3</v>
      </c>
      <c r="C274" s="86">
        <v>6</v>
      </c>
      <c r="D274" s="86">
        <v>1</v>
      </c>
      <c r="E274" s="86" t="s">
        <v>44</v>
      </c>
      <c r="F274" s="85" t="s">
        <v>236</v>
      </c>
      <c r="G274" s="89">
        <v>0</v>
      </c>
      <c r="H274" s="89">
        <v>0</v>
      </c>
      <c r="I274" s="89">
        <v>0</v>
      </c>
      <c r="J274" s="89">
        <v>0</v>
      </c>
      <c r="K274" s="89">
        <v>0</v>
      </c>
      <c r="L274" s="89">
        <v>0</v>
      </c>
      <c r="M274" s="89">
        <v>0</v>
      </c>
      <c r="N274" s="89">
        <f>SUBTOTAL(9,G274:M274)</f>
        <v>0</v>
      </c>
      <c r="O274" s="90">
        <f>(N274/$N$19)*100</f>
        <v>0</v>
      </c>
      <c r="P274" s="21">
        <v>0</v>
      </c>
      <c r="Q274" s="20">
        <f t="shared" si="92"/>
        <v>0</v>
      </c>
    </row>
    <row r="275" spans="1:17" s="21" customFormat="1" x14ac:dyDescent="0.3">
      <c r="A275" s="95">
        <v>2</v>
      </c>
      <c r="B275" s="86">
        <v>3</v>
      </c>
      <c r="C275" s="86">
        <v>6</v>
      </c>
      <c r="D275" s="86">
        <v>1</v>
      </c>
      <c r="E275" s="86" t="s">
        <v>46</v>
      </c>
      <c r="F275" s="85" t="s">
        <v>237</v>
      </c>
      <c r="G275" s="89">
        <v>0</v>
      </c>
      <c r="H275" s="89">
        <v>0</v>
      </c>
      <c r="I275" s="89">
        <v>0</v>
      </c>
      <c r="J275" s="89">
        <v>0</v>
      </c>
      <c r="K275" s="89">
        <v>0</v>
      </c>
      <c r="L275" s="89">
        <v>0</v>
      </c>
      <c r="M275" s="89">
        <v>0</v>
      </c>
      <c r="N275" s="89">
        <f>SUBTOTAL(9,G275:M275)</f>
        <v>0</v>
      </c>
      <c r="O275" s="90">
        <f>(N275/$N$19)*100</f>
        <v>0</v>
      </c>
      <c r="P275" s="21">
        <v>0</v>
      </c>
      <c r="Q275" s="20">
        <f t="shared" si="92"/>
        <v>0</v>
      </c>
    </row>
    <row r="276" spans="1:17" s="21" customFormat="1" x14ac:dyDescent="0.3">
      <c r="A276" s="110">
        <v>2</v>
      </c>
      <c r="B276" s="86">
        <v>3</v>
      </c>
      <c r="C276" s="86">
        <v>6</v>
      </c>
      <c r="D276" s="86">
        <v>1</v>
      </c>
      <c r="E276" s="86" t="s">
        <v>48</v>
      </c>
      <c r="F276" s="85" t="s">
        <v>238</v>
      </c>
      <c r="G276" s="103">
        <v>0</v>
      </c>
      <c r="H276" s="103">
        <v>0</v>
      </c>
      <c r="I276" s="103">
        <v>0</v>
      </c>
      <c r="J276" s="103">
        <v>0</v>
      </c>
      <c r="K276" s="103">
        <v>0</v>
      </c>
      <c r="L276" s="103">
        <v>0</v>
      </c>
      <c r="M276" s="103">
        <v>0</v>
      </c>
      <c r="N276" s="89">
        <f>SUBTOTAL(9,G276:M276)</f>
        <v>0</v>
      </c>
      <c r="O276" s="90">
        <f>(N276/$N$19)*100</f>
        <v>0</v>
      </c>
      <c r="P276" s="21">
        <v>0</v>
      </c>
      <c r="Q276" s="20">
        <f t="shared" ref="Q276:Q339" si="123">N276-P276</f>
        <v>0</v>
      </c>
    </row>
    <row r="277" spans="1:17" s="21" customFormat="1" x14ac:dyDescent="0.3">
      <c r="A277" s="71">
        <v>2</v>
      </c>
      <c r="B277" s="72">
        <v>3</v>
      </c>
      <c r="C277" s="72">
        <v>6</v>
      </c>
      <c r="D277" s="72">
        <v>2</v>
      </c>
      <c r="E277" s="72"/>
      <c r="F277" s="71" t="s">
        <v>239</v>
      </c>
      <c r="G277" s="108">
        <f t="shared" ref="G277:M277" si="124">+G278+G279+G280</f>
        <v>0</v>
      </c>
      <c r="H277" s="108">
        <f t="shared" si="124"/>
        <v>0</v>
      </c>
      <c r="I277" s="108">
        <f t="shared" si="124"/>
        <v>0</v>
      </c>
      <c r="J277" s="108">
        <f t="shared" si="124"/>
        <v>0</v>
      </c>
      <c r="K277" s="108">
        <f t="shared" si="124"/>
        <v>0</v>
      </c>
      <c r="L277" s="108">
        <f t="shared" si="124"/>
        <v>0</v>
      </c>
      <c r="M277" s="108">
        <f t="shared" si="124"/>
        <v>68217.005588851971</v>
      </c>
      <c r="N277" s="108">
        <f>+N278+N279+N280</f>
        <v>68217.005588851971</v>
      </c>
      <c r="O277" s="109">
        <f>+O278+O279+O280</f>
        <v>9.3849561811090235E-3</v>
      </c>
      <c r="P277" s="21">
        <v>68217.005588851971</v>
      </c>
      <c r="Q277" s="20">
        <f t="shared" si="123"/>
        <v>0</v>
      </c>
    </row>
    <row r="278" spans="1:17" s="21" customFormat="1" x14ac:dyDescent="0.3">
      <c r="A278" s="95">
        <v>2</v>
      </c>
      <c r="B278" s="86">
        <v>3</v>
      </c>
      <c r="C278" s="86">
        <v>6</v>
      </c>
      <c r="D278" s="86">
        <v>2</v>
      </c>
      <c r="E278" s="86" t="s">
        <v>40</v>
      </c>
      <c r="F278" s="85" t="s">
        <v>240</v>
      </c>
      <c r="G278" s="89">
        <v>0</v>
      </c>
      <c r="H278" s="89">
        <v>0</v>
      </c>
      <c r="I278" s="89">
        <v>0</v>
      </c>
      <c r="J278" s="89">
        <v>0</v>
      </c>
      <c r="K278" s="89">
        <v>0</v>
      </c>
      <c r="L278" s="89">
        <v>0</v>
      </c>
      <c r="M278" s="89">
        <v>0</v>
      </c>
      <c r="N278" s="89">
        <f>SUBTOTAL(9,G278:M278)</f>
        <v>0</v>
      </c>
      <c r="O278" s="90">
        <f>(N278/$N$19)*100</f>
        <v>0</v>
      </c>
      <c r="P278" s="21">
        <v>0</v>
      </c>
      <c r="Q278" s="20">
        <f t="shared" si="123"/>
        <v>0</v>
      </c>
    </row>
    <row r="279" spans="1:17" s="21" customFormat="1" x14ac:dyDescent="0.3">
      <c r="A279" s="95">
        <v>2</v>
      </c>
      <c r="B279" s="86">
        <v>3</v>
      </c>
      <c r="C279" s="86">
        <v>6</v>
      </c>
      <c r="D279" s="86">
        <v>2</v>
      </c>
      <c r="E279" s="86" t="s">
        <v>42</v>
      </c>
      <c r="F279" s="85" t="s">
        <v>241</v>
      </c>
      <c r="G279" s="92">
        <v>0</v>
      </c>
      <c r="H279" s="92">
        <v>0</v>
      </c>
      <c r="I279" s="92">
        <v>0</v>
      </c>
      <c r="J279" s="92">
        <v>0</v>
      </c>
      <c r="K279" s="92">
        <v>0</v>
      </c>
      <c r="L279" s="92">
        <v>0</v>
      </c>
      <c r="M279" s="92">
        <v>68217.005588851971</v>
      </c>
      <c r="N279" s="89">
        <f>SUBTOTAL(9,G279:M279)</f>
        <v>68217.005588851971</v>
      </c>
      <c r="O279" s="90">
        <f>(N279/$N$19)*100</f>
        <v>9.3849561811090235E-3</v>
      </c>
      <c r="P279" s="21">
        <v>68217.005588851971</v>
      </c>
      <c r="Q279" s="20">
        <f t="shared" si="123"/>
        <v>0</v>
      </c>
    </row>
    <row r="280" spans="1:17" s="21" customFormat="1" x14ac:dyDescent="0.3">
      <c r="A280" s="95">
        <v>2</v>
      </c>
      <c r="B280" s="86">
        <v>3</v>
      </c>
      <c r="C280" s="86">
        <v>6</v>
      </c>
      <c r="D280" s="86">
        <v>2</v>
      </c>
      <c r="E280" s="86" t="s">
        <v>44</v>
      </c>
      <c r="F280" s="85" t="s">
        <v>242</v>
      </c>
      <c r="G280" s="103">
        <v>0</v>
      </c>
      <c r="H280" s="103">
        <v>0</v>
      </c>
      <c r="I280" s="103">
        <v>0</v>
      </c>
      <c r="J280" s="103">
        <v>0</v>
      </c>
      <c r="K280" s="103">
        <v>0</v>
      </c>
      <c r="L280" s="103">
        <v>0</v>
      </c>
      <c r="M280" s="103">
        <v>0</v>
      </c>
      <c r="N280" s="89">
        <f>SUBTOTAL(9,G280:M280)</f>
        <v>0</v>
      </c>
      <c r="O280" s="90">
        <f>(N280/$N$19)*100</f>
        <v>0</v>
      </c>
      <c r="P280" s="21">
        <v>0</v>
      </c>
      <c r="Q280" s="20">
        <f t="shared" si="123"/>
        <v>0</v>
      </c>
    </row>
    <row r="281" spans="1:17" s="21" customFormat="1" x14ac:dyDescent="0.3">
      <c r="A281" s="71">
        <v>2</v>
      </c>
      <c r="B281" s="72">
        <v>3</v>
      </c>
      <c r="C281" s="72">
        <v>6</v>
      </c>
      <c r="D281" s="72">
        <v>3</v>
      </c>
      <c r="E281" s="72"/>
      <c r="F281" s="71" t="s">
        <v>243</v>
      </c>
      <c r="G281" s="108">
        <f t="shared" ref="G281:M281" si="125">+G282+G283+G284+G285+G286+G287</f>
        <v>0</v>
      </c>
      <c r="H281" s="108">
        <f t="shared" si="125"/>
        <v>0</v>
      </c>
      <c r="I281" s="108">
        <f t="shared" si="125"/>
        <v>0</v>
      </c>
      <c r="J281" s="108">
        <f t="shared" si="125"/>
        <v>0</v>
      </c>
      <c r="K281" s="108">
        <f t="shared" si="125"/>
        <v>0</v>
      </c>
      <c r="L281" s="108">
        <f t="shared" si="125"/>
        <v>0</v>
      </c>
      <c r="M281" s="108">
        <f t="shared" si="125"/>
        <v>0</v>
      </c>
      <c r="N281" s="108">
        <f>+N282+N283+N284+N285+N286+N287</f>
        <v>0</v>
      </c>
      <c r="O281" s="109">
        <f>+O282+O283+O284+O285+O286+O287</f>
        <v>0</v>
      </c>
      <c r="P281" s="21">
        <v>0</v>
      </c>
      <c r="Q281" s="20">
        <f t="shared" si="123"/>
        <v>0</v>
      </c>
    </row>
    <row r="282" spans="1:17" s="21" customFormat="1" x14ac:dyDescent="0.3">
      <c r="A282" s="95">
        <v>2</v>
      </c>
      <c r="B282" s="86">
        <v>3</v>
      </c>
      <c r="C282" s="86">
        <v>6</v>
      </c>
      <c r="D282" s="86">
        <v>3</v>
      </c>
      <c r="E282" s="86" t="s">
        <v>40</v>
      </c>
      <c r="F282" s="85" t="s">
        <v>244</v>
      </c>
      <c r="G282" s="89">
        <v>0</v>
      </c>
      <c r="H282" s="89">
        <v>0</v>
      </c>
      <c r="I282" s="89">
        <v>0</v>
      </c>
      <c r="J282" s="89">
        <v>0</v>
      </c>
      <c r="K282" s="89">
        <v>0</v>
      </c>
      <c r="L282" s="89">
        <v>0</v>
      </c>
      <c r="M282" s="89">
        <v>0</v>
      </c>
      <c r="N282" s="89">
        <f t="shared" ref="N282:N287" si="126">SUBTOTAL(9,G282:M282)</f>
        <v>0</v>
      </c>
      <c r="O282" s="90">
        <f t="shared" ref="O282:O287" si="127">(N282/$N$19)*100</f>
        <v>0</v>
      </c>
      <c r="P282" s="21">
        <v>0</v>
      </c>
      <c r="Q282" s="20">
        <f t="shared" si="123"/>
        <v>0</v>
      </c>
    </row>
    <row r="283" spans="1:17" s="21" customFormat="1" x14ac:dyDescent="0.3">
      <c r="A283" s="95">
        <v>2</v>
      </c>
      <c r="B283" s="86">
        <v>3</v>
      </c>
      <c r="C283" s="86">
        <v>6</v>
      </c>
      <c r="D283" s="86">
        <v>3</v>
      </c>
      <c r="E283" s="86" t="s">
        <v>42</v>
      </c>
      <c r="F283" s="85" t="s">
        <v>245</v>
      </c>
      <c r="G283" s="89">
        <v>0</v>
      </c>
      <c r="H283" s="89">
        <v>0</v>
      </c>
      <c r="I283" s="89">
        <v>0</v>
      </c>
      <c r="J283" s="89">
        <v>0</v>
      </c>
      <c r="K283" s="89">
        <v>0</v>
      </c>
      <c r="L283" s="89">
        <v>0</v>
      </c>
      <c r="M283" s="89">
        <v>0</v>
      </c>
      <c r="N283" s="89">
        <f t="shared" si="126"/>
        <v>0</v>
      </c>
      <c r="O283" s="90">
        <f t="shared" si="127"/>
        <v>0</v>
      </c>
      <c r="P283" s="21">
        <v>0</v>
      </c>
      <c r="Q283" s="20">
        <f t="shared" si="123"/>
        <v>0</v>
      </c>
    </row>
    <row r="284" spans="1:17" s="21" customFormat="1" x14ac:dyDescent="0.3">
      <c r="A284" s="95">
        <v>2</v>
      </c>
      <c r="B284" s="86">
        <v>3</v>
      </c>
      <c r="C284" s="86">
        <v>6</v>
      </c>
      <c r="D284" s="86">
        <v>3</v>
      </c>
      <c r="E284" s="86" t="s">
        <v>44</v>
      </c>
      <c r="F284" s="85" t="s">
        <v>246</v>
      </c>
      <c r="G284" s="89">
        <v>0</v>
      </c>
      <c r="H284" s="89">
        <v>0</v>
      </c>
      <c r="I284" s="89">
        <v>0</v>
      </c>
      <c r="J284" s="89">
        <v>0</v>
      </c>
      <c r="K284" s="89">
        <v>0</v>
      </c>
      <c r="L284" s="89">
        <v>0</v>
      </c>
      <c r="M284" s="89">
        <v>0</v>
      </c>
      <c r="N284" s="89">
        <f t="shared" si="126"/>
        <v>0</v>
      </c>
      <c r="O284" s="90">
        <f t="shared" si="127"/>
        <v>0</v>
      </c>
      <c r="P284" s="21">
        <v>0</v>
      </c>
      <c r="Q284" s="20">
        <f t="shared" si="123"/>
        <v>0</v>
      </c>
    </row>
    <row r="285" spans="1:17" s="21" customFormat="1" x14ac:dyDescent="0.3">
      <c r="A285" s="95">
        <v>2</v>
      </c>
      <c r="B285" s="86">
        <v>3</v>
      </c>
      <c r="C285" s="86">
        <v>6</v>
      </c>
      <c r="D285" s="86">
        <v>3</v>
      </c>
      <c r="E285" s="86" t="s">
        <v>46</v>
      </c>
      <c r="F285" s="113" t="s">
        <v>247</v>
      </c>
      <c r="G285" s="89">
        <v>0</v>
      </c>
      <c r="H285" s="89">
        <v>0</v>
      </c>
      <c r="I285" s="89">
        <v>0</v>
      </c>
      <c r="J285" s="89">
        <v>0</v>
      </c>
      <c r="K285" s="89">
        <v>0</v>
      </c>
      <c r="L285" s="89">
        <v>0</v>
      </c>
      <c r="M285" s="89">
        <v>0</v>
      </c>
      <c r="N285" s="89">
        <f t="shared" si="126"/>
        <v>0</v>
      </c>
      <c r="O285" s="90">
        <f t="shared" si="127"/>
        <v>0</v>
      </c>
      <c r="P285" s="21">
        <v>0</v>
      </c>
      <c r="Q285" s="20">
        <f t="shared" si="123"/>
        <v>0</v>
      </c>
    </row>
    <row r="286" spans="1:17" s="21" customFormat="1" x14ac:dyDescent="0.3">
      <c r="A286" s="95">
        <v>2</v>
      </c>
      <c r="B286" s="86">
        <v>3</v>
      </c>
      <c r="C286" s="86">
        <v>6</v>
      </c>
      <c r="D286" s="86">
        <v>3</v>
      </c>
      <c r="E286" s="86" t="s">
        <v>48</v>
      </c>
      <c r="F286" s="85" t="s">
        <v>248</v>
      </c>
      <c r="G286" s="89">
        <v>0</v>
      </c>
      <c r="H286" s="89">
        <v>0</v>
      </c>
      <c r="I286" s="89">
        <v>0</v>
      </c>
      <c r="J286" s="89">
        <v>0</v>
      </c>
      <c r="K286" s="89">
        <v>0</v>
      </c>
      <c r="L286" s="89">
        <v>0</v>
      </c>
      <c r="M286" s="89">
        <v>0</v>
      </c>
      <c r="N286" s="89">
        <f t="shared" si="126"/>
        <v>0</v>
      </c>
      <c r="O286" s="90">
        <f t="shared" si="127"/>
        <v>0</v>
      </c>
      <c r="P286" s="21">
        <v>0</v>
      </c>
      <c r="Q286" s="20">
        <f t="shared" si="123"/>
        <v>0</v>
      </c>
    </row>
    <row r="287" spans="1:17" s="21" customFormat="1" x14ac:dyDescent="0.3">
      <c r="A287" s="95">
        <v>2</v>
      </c>
      <c r="B287" s="86">
        <v>3</v>
      </c>
      <c r="C287" s="86">
        <v>6</v>
      </c>
      <c r="D287" s="86">
        <v>3</v>
      </c>
      <c r="E287" s="86" t="s">
        <v>50</v>
      </c>
      <c r="F287" s="85" t="s">
        <v>249</v>
      </c>
      <c r="G287" s="103">
        <v>0</v>
      </c>
      <c r="H287" s="103">
        <v>0</v>
      </c>
      <c r="I287" s="103">
        <v>0</v>
      </c>
      <c r="J287" s="103">
        <v>0</v>
      </c>
      <c r="K287" s="103">
        <v>0</v>
      </c>
      <c r="L287" s="103">
        <v>0</v>
      </c>
      <c r="M287" s="103">
        <v>0</v>
      </c>
      <c r="N287" s="89">
        <f t="shared" si="126"/>
        <v>0</v>
      </c>
      <c r="O287" s="90">
        <f t="shared" si="127"/>
        <v>0</v>
      </c>
      <c r="P287" s="21">
        <v>0</v>
      </c>
      <c r="Q287" s="20">
        <f t="shared" si="123"/>
        <v>0</v>
      </c>
    </row>
    <row r="288" spans="1:17" s="21" customFormat="1" x14ac:dyDescent="0.3">
      <c r="A288" s="71">
        <v>2</v>
      </c>
      <c r="B288" s="72">
        <v>3</v>
      </c>
      <c r="C288" s="72">
        <v>6</v>
      </c>
      <c r="D288" s="72">
        <v>4</v>
      </c>
      <c r="E288" s="72"/>
      <c r="F288" s="71" t="s">
        <v>250</v>
      </c>
      <c r="G288" s="108">
        <f t="shared" ref="G288:M288" si="128">+G289+G290+G291+G292+G293+G294+G295</f>
        <v>0</v>
      </c>
      <c r="H288" s="108">
        <f t="shared" si="128"/>
        <v>0</v>
      </c>
      <c r="I288" s="108">
        <f t="shared" si="128"/>
        <v>0</v>
      </c>
      <c r="J288" s="108">
        <f t="shared" si="128"/>
        <v>0</v>
      </c>
      <c r="K288" s="108">
        <f t="shared" si="128"/>
        <v>0</v>
      </c>
      <c r="L288" s="108">
        <f t="shared" si="128"/>
        <v>0</v>
      </c>
      <c r="M288" s="108">
        <f t="shared" si="128"/>
        <v>0</v>
      </c>
      <c r="N288" s="108">
        <f>+N289+N290+N291+N292+N293+N294+N295</f>
        <v>0</v>
      </c>
      <c r="O288" s="109">
        <f>+O289+O290+O291+O292+O293+O294+O295</f>
        <v>0</v>
      </c>
      <c r="P288" s="21">
        <v>0</v>
      </c>
      <c r="Q288" s="20">
        <f t="shared" si="123"/>
        <v>0</v>
      </c>
    </row>
    <row r="289" spans="1:17" x14ac:dyDescent="0.3">
      <c r="A289" s="95">
        <v>2</v>
      </c>
      <c r="B289" s="86">
        <v>3</v>
      </c>
      <c r="C289" s="86">
        <v>6</v>
      </c>
      <c r="D289" s="86">
        <v>4</v>
      </c>
      <c r="E289" s="86" t="s">
        <v>40</v>
      </c>
      <c r="F289" s="85" t="s">
        <v>251</v>
      </c>
      <c r="G289" s="89">
        <v>0</v>
      </c>
      <c r="H289" s="89">
        <v>0</v>
      </c>
      <c r="I289" s="89">
        <v>0</v>
      </c>
      <c r="J289" s="89">
        <v>0</v>
      </c>
      <c r="K289" s="89">
        <v>0</v>
      </c>
      <c r="L289" s="89">
        <v>0</v>
      </c>
      <c r="M289" s="89">
        <v>0</v>
      </c>
      <c r="N289" s="89">
        <f t="shared" ref="N289:N295" si="129">SUBTOTAL(9,G289:M289)</f>
        <v>0</v>
      </c>
      <c r="O289" s="90">
        <f t="shared" ref="O289:O295" si="130">(N289/$N$19)*100</f>
        <v>0</v>
      </c>
      <c r="P289" s="20">
        <v>0</v>
      </c>
      <c r="Q289" s="20">
        <f t="shared" si="123"/>
        <v>0</v>
      </c>
    </row>
    <row r="290" spans="1:17" x14ac:dyDescent="0.3">
      <c r="A290" s="95">
        <v>2</v>
      </c>
      <c r="B290" s="86">
        <v>3</v>
      </c>
      <c r="C290" s="86">
        <v>6</v>
      </c>
      <c r="D290" s="86">
        <v>4</v>
      </c>
      <c r="E290" s="86" t="s">
        <v>42</v>
      </c>
      <c r="F290" s="85" t="s">
        <v>252</v>
      </c>
      <c r="G290" s="89">
        <v>0</v>
      </c>
      <c r="H290" s="89">
        <v>0</v>
      </c>
      <c r="I290" s="89">
        <v>0</v>
      </c>
      <c r="J290" s="89">
        <v>0</v>
      </c>
      <c r="K290" s="89">
        <v>0</v>
      </c>
      <c r="L290" s="89">
        <v>0</v>
      </c>
      <c r="M290" s="89">
        <v>0</v>
      </c>
      <c r="N290" s="89">
        <f t="shared" si="129"/>
        <v>0</v>
      </c>
      <c r="O290" s="90">
        <f t="shared" si="130"/>
        <v>0</v>
      </c>
      <c r="P290" s="20">
        <v>0</v>
      </c>
      <c r="Q290" s="20">
        <f t="shared" si="123"/>
        <v>0</v>
      </c>
    </row>
    <row r="291" spans="1:17" x14ac:dyDescent="0.3">
      <c r="A291" s="95">
        <v>2</v>
      </c>
      <c r="B291" s="86">
        <v>3</v>
      </c>
      <c r="C291" s="86">
        <v>6</v>
      </c>
      <c r="D291" s="86">
        <v>4</v>
      </c>
      <c r="E291" s="86" t="s">
        <v>44</v>
      </c>
      <c r="F291" s="85" t="s">
        <v>253</v>
      </c>
      <c r="G291" s="89">
        <v>0</v>
      </c>
      <c r="H291" s="89">
        <v>0</v>
      </c>
      <c r="I291" s="89">
        <v>0</v>
      </c>
      <c r="J291" s="89">
        <v>0</v>
      </c>
      <c r="K291" s="89">
        <v>0</v>
      </c>
      <c r="L291" s="89">
        <v>0</v>
      </c>
      <c r="M291" s="89">
        <v>0</v>
      </c>
      <c r="N291" s="89">
        <f t="shared" si="129"/>
        <v>0</v>
      </c>
      <c r="O291" s="90">
        <f t="shared" si="130"/>
        <v>0</v>
      </c>
      <c r="P291" s="20">
        <v>0</v>
      </c>
      <c r="Q291" s="20">
        <f t="shared" si="123"/>
        <v>0</v>
      </c>
    </row>
    <row r="292" spans="1:17" x14ac:dyDescent="0.3">
      <c r="A292" s="95">
        <v>2</v>
      </c>
      <c r="B292" s="86">
        <v>3</v>
      </c>
      <c r="C292" s="86">
        <v>6</v>
      </c>
      <c r="D292" s="86">
        <v>4</v>
      </c>
      <c r="E292" s="86" t="s">
        <v>46</v>
      </c>
      <c r="F292" s="85" t="s">
        <v>254</v>
      </c>
      <c r="G292" s="89">
        <v>0</v>
      </c>
      <c r="H292" s="89">
        <v>0</v>
      </c>
      <c r="I292" s="89">
        <v>0</v>
      </c>
      <c r="J292" s="89">
        <v>0</v>
      </c>
      <c r="K292" s="89">
        <v>0</v>
      </c>
      <c r="L292" s="89">
        <v>0</v>
      </c>
      <c r="M292" s="89">
        <v>0</v>
      </c>
      <c r="N292" s="89">
        <f t="shared" si="129"/>
        <v>0</v>
      </c>
      <c r="O292" s="90">
        <f t="shared" si="130"/>
        <v>0</v>
      </c>
      <c r="P292" s="20">
        <v>0</v>
      </c>
      <c r="Q292" s="20">
        <f t="shared" si="123"/>
        <v>0</v>
      </c>
    </row>
    <row r="293" spans="1:17" x14ac:dyDescent="0.3">
      <c r="A293" s="95">
        <v>2</v>
      </c>
      <c r="B293" s="86">
        <v>3</v>
      </c>
      <c r="C293" s="86">
        <v>6</v>
      </c>
      <c r="D293" s="86">
        <v>4</v>
      </c>
      <c r="E293" s="86" t="s">
        <v>48</v>
      </c>
      <c r="F293" s="85" t="s">
        <v>255</v>
      </c>
      <c r="G293" s="89">
        <v>0</v>
      </c>
      <c r="H293" s="89">
        <v>0</v>
      </c>
      <c r="I293" s="89">
        <v>0</v>
      </c>
      <c r="J293" s="89">
        <v>0</v>
      </c>
      <c r="K293" s="89">
        <v>0</v>
      </c>
      <c r="L293" s="89">
        <v>0</v>
      </c>
      <c r="M293" s="89">
        <v>0</v>
      </c>
      <c r="N293" s="89">
        <f t="shared" si="129"/>
        <v>0</v>
      </c>
      <c r="O293" s="90">
        <f t="shared" si="130"/>
        <v>0</v>
      </c>
      <c r="P293" s="20">
        <v>0</v>
      </c>
      <c r="Q293" s="20">
        <f t="shared" si="123"/>
        <v>0</v>
      </c>
    </row>
    <row r="294" spans="1:17" x14ac:dyDescent="0.3">
      <c r="A294" s="95">
        <v>2</v>
      </c>
      <c r="B294" s="86">
        <v>3</v>
      </c>
      <c r="C294" s="86">
        <v>6</v>
      </c>
      <c r="D294" s="86">
        <v>4</v>
      </c>
      <c r="E294" s="86" t="s">
        <v>50</v>
      </c>
      <c r="F294" s="85" t="s">
        <v>256</v>
      </c>
      <c r="G294" s="89">
        <v>0</v>
      </c>
      <c r="H294" s="89">
        <v>0</v>
      </c>
      <c r="I294" s="89">
        <v>0</v>
      </c>
      <c r="J294" s="89">
        <v>0</v>
      </c>
      <c r="K294" s="89">
        <v>0</v>
      </c>
      <c r="L294" s="89">
        <v>0</v>
      </c>
      <c r="M294" s="89">
        <v>0</v>
      </c>
      <c r="N294" s="89">
        <f t="shared" si="129"/>
        <v>0</v>
      </c>
      <c r="O294" s="90">
        <f t="shared" si="130"/>
        <v>0</v>
      </c>
      <c r="P294" s="20">
        <v>0</v>
      </c>
      <c r="Q294" s="20">
        <f t="shared" si="123"/>
        <v>0</v>
      </c>
    </row>
    <row r="295" spans="1:17" x14ac:dyDescent="0.3">
      <c r="A295" s="95">
        <v>2</v>
      </c>
      <c r="B295" s="86">
        <v>3</v>
      </c>
      <c r="C295" s="86">
        <v>6</v>
      </c>
      <c r="D295" s="86">
        <v>4</v>
      </c>
      <c r="E295" s="86" t="s">
        <v>59</v>
      </c>
      <c r="F295" s="85" t="s">
        <v>257</v>
      </c>
      <c r="G295" s="103">
        <v>0</v>
      </c>
      <c r="H295" s="103">
        <v>0</v>
      </c>
      <c r="I295" s="103">
        <v>0</v>
      </c>
      <c r="J295" s="103">
        <v>0</v>
      </c>
      <c r="K295" s="103">
        <v>0</v>
      </c>
      <c r="L295" s="103">
        <v>0</v>
      </c>
      <c r="M295" s="103">
        <v>0</v>
      </c>
      <c r="N295" s="89">
        <f t="shared" si="129"/>
        <v>0</v>
      </c>
      <c r="O295" s="90">
        <f t="shared" si="130"/>
        <v>0</v>
      </c>
      <c r="P295" s="20">
        <v>0</v>
      </c>
      <c r="Q295" s="20">
        <f t="shared" si="123"/>
        <v>0</v>
      </c>
    </row>
    <row r="296" spans="1:17" x14ac:dyDescent="0.3">
      <c r="A296" s="71">
        <v>2</v>
      </c>
      <c r="B296" s="72">
        <v>3</v>
      </c>
      <c r="C296" s="72">
        <v>6</v>
      </c>
      <c r="D296" s="72">
        <v>9</v>
      </c>
      <c r="E296" s="72"/>
      <c r="F296" s="71" t="s">
        <v>258</v>
      </c>
      <c r="G296" s="108">
        <f t="shared" ref="G296:M296" si="131">+G297</f>
        <v>0</v>
      </c>
      <c r="H296" s="108">
        <f t="shared" si="131"/>
        <v>0</v>
      </c>
      <c r="I296" s="108">
        <f t="shared" si="131"/>
        <v>0</v>
      </c>
      <c r="J296" s="108">
        <f t="shared" si="131"/>
        <v>0</v>
      </c>
      <c r="K296" s="108">
        <f t="shared" si="131"/>
        <v>0</v>
      </c>
      <c r="L296" s="108">
        <f t="shared" si="131"/>
        <v>0</v>
      </c>
      <c r="M296" s="108">
        <f t="shared" si="131"/>
        <v>0</v>
      </c>
      <c r="N296" s="108">
        <f>+N297</f>
        <v>0</v>
      </c>
      <c r="O296" s="109">
        <f>+O297</f>
        <v>0</v>
      </c>
      <c r="P296" s="20">
        <v>0</v>
      </c>
      <c r="Q296" s="20">
        <f t="shared" si="123"/>
        <v>0</v>
      </c>
    </row>
    <row r="297" spans="1:17" x14ac:dyDescent="0.3">
      <c r="A297" s="95">
        <v>2</v>
      </c>
      <c r="B297" s="86">
        <v>3</v>
      </c>
      <c r="C297" s="86">
        <v>6</v>
      </c>
      <c r="D297" s="86">
        <v>9</v>
      </c>
      <c r="E297" s="86" t="s">
        <v>40</v>
      </c>
      <c r="F297" s="85" t="s">
        <v>258</v>
      </c>
      <c r="G297" s="103">
        <v>0</v>
      </c>
      <c r="H297" s="103">
        <v>0</v>
      </c>
      <c r="I297" s="103">
        <v>0</v>
      </c>
      <c r="J297" s="103">
        <v>0</v>
      </c>
      <c r="K297" s="103">
        <v>0</v>
      </c>
      <c r="L297" s="103">
        <v>0</v>
      </c>
      <c r="M297" s="103">
        <v>0</v>
      </c>
      <c r="N297" s="89">
        <f>SUBTOTAL(9,G297:M297)</f>
        <v>0</v>
      </c>
      <c r="O297" s="90">
        <f>(N297/$N$19)*100</f>
        <v>0</v>
      </c>
      <c r="P297" s="20">
        <v>0</v>
      </c>
      <c r="Q297" s="20">
        <f t="shared" si="123"/>
        <v>0</v>
      </c>
    </row>
    <row r="298" spans="1:17" x14ac:dyDescent="0.3">
      <c r="A298" s="66">
        <v>2</v>
      </c>
      <c r="B298" s="67">
        <v>3</v>
      </c>
      <c r="C298" s="67">
        <v>7</v>
      </c>
      <c r="D298" s="67"/>
      <c r="E298" s="67"/>
      <c r="F298" s="68" t="s">
        <v>259</v>
      </c>
      <c r="G298" s="69">
        <f t="shared" ref="G298:M298" si="132">+G299+G307</f>
        <v>0</v>
      </c>
      <c r="H298" s="69">
        <f t="shared" si="132"/>
        <v>0</v>
      </c>
      <c r="I298" s="69">
        <f t="shared" si="132"/>
        <v>0</v>
      </c>
      <c r="J298" s="69">
        <f t="shared" si="132"/>
        <v>0</v>
      </c>
      <c r="K298" s="69">
        <f t="shared" si="132"/>
        <v>0</v>
      </c>
      <c r="L298" s="69">
        <f t="shared" si="132"/>
        <v>0</v>
      </c>
      <c r="M298" s="69">
        <f t="shared" si="132"/>
        <v>13772289.935382549</v>
      </c>
      <c r="N298" s="69">
        <f>+N299+N307</f>
        <v>13772289.935382549</v>
      </c>
      <c r="O298" s="70">
        <f>+O299+O307</f>
        <v>1.8947231183981559</v>
      </c>
      <c r="P298" s="20">
        <v>13772289.935382549</v>
      </c>
      <c r="Q298" s="20">
        <f t="shared" si="123"/>
        <v>0</v>
      </c>
    </row>
    <row r="299" spans="1:17" x14ac:dyDescent="0.3">
      <c r="A299" s="71">
        <v>2</v>
      </c>
      <c r="B299" s="72">
        <v>3</v>
      </c>
      <c r="C299" s="72">
        <v>7</v>
      </c>
      <c r="D299" s="72">
        <v>1</v>
      </c>
      <c r="E299" s="72"/>
      <c r="F299" s="71" t="s">
        <v>260</v>
      </c>
      <c r="G299" s="108">
        <f t="shared" ref="G299:M299" si="133">+G300+G301+G302+G303+G304+G305+G306</f>
        <v>0</v>
      </c>
      <c r="H299" s="108">
        <f t="shared" si="133"/>
        <v>0</v>
      </c>
      <c r="I299" s="108">
        <f t="shared" si="133"/>
        <v>0</v>
      </c>
      <c r="J299" s="108">
        <f t="shared" si="133"/>
        <v>0</v>
      </c>
      <c r="K299" s="108">
        <f t="shared" si="133"/>
        <v>0</v>
      </c>
      <c r="L299" s="108">
        <f t="shared" si="133"/>
        <v>0</v>
      </c>
      <c r="M299" s="108">
        <f t="shared" si="133"/>
        <v>13772289.935382549</v>
      </c>
      <c r="N299" s="108">
        <f>+N300+N301+N302+N303+N304+N305+N306</f>
        <v>13772289.935382549</v>
      </c>
      <c r="O299" s="109">
        <f>+O300+O301+O302+O303+O304+O305+O306</f>
        <v>1.8947231183981559</v>
      </c>
      <c r="P299" s="20">
        <v>13772289.935382549</v>
      </c>
      <c r="Q299" s="20">
        <f t="shared" si="123"/>
        <v>0</v>
      </c>
    </row>
    <row r="300" spans="1:17" x14ac:dyDescent="0.3">
      <c r="A300" s="95">
        <v>2</v>
      </c>
      <c r="B300" s="86">
        <v>3</v>
      </c>
      <c r="C300" s="86">
        <v>7</v>
      </c>
      <c r="D300" s="86">
        <v>1</v>
      </c>
      <c r="E300" s="86" t="s">
        <v>40</v>
      </c>
      <c r="F300" s="85" t="s">
        <v>261</v>
      </c>
      <c r="G300" s="92">
        <v>0</v>
      </c>
      <c r="H300" s="92">
        <v>0</v>
      </c>
      <c r="I300" s="92">
        <v>0</v>
      </c>
      <c r="J300" s="92">
        <v>0</v>
      </c>
      <c r="K300" s="92">
        <v>0</v>
      </c>
      <c r="L300" s="92">
        <v>0</v>
      </c>
      <c r="M300" s="92">
        <v>7715871.5868492238</v>
      </c>
      <c r="N300" s="102">
        <f>SUM(G300:M300)</f>
        <v>7715871.5868492238</v>
      </c>
      <c r="O300" s="90">
        <f t="shared" ref="O300:O306" si="134">(N300/$N$19)*100</f>
        <v>1.0615112187433491</v>
      </c>
      <c r="P300" s="20">
        <v>7715871.5868492238</v>
      </c>
      <c r="Q300" s="20">
        <f t="shared" si="123"/>
        <v>0</v>
      </c>
    </row>
    <row r="301" spans="1:17" x14ac:dyDescent="0.3">
      <c r="A301" s="95">
        <v>2</v>
      </c>
      <c r="B301" s="86">
        <v>3</v>
      </c>
      <c r="C301" s="86">
        <v>7</v>
      </c>
      <c r="D301" s="86">
        <v>1</v>
      </c>
      <c r="E301" s="86" t="s">
        <v>42</v>
      </c>
      <c r="F301" s="85" t="s">
        <v>262</v>
      </c>
      <c r="G301" s="92">
        <v>0</v>
      </c>
      <c r="H301" s="92">
        <v>0</v>
      </c>
      <c r="I301" s="92">
        <v>0</v>
      </c>
      <c r="J301" s="92">
        <v>0</v>
      </c>
      <c r="K301" s="92">
        <v>0</v>
      </c>
      <c r="L301" s="92">
        <v>0</v>
      </c>
      <c r="M301" s="92">
        <v>3133510.6666666665</v>
      </c>
      <c r="N301" s="102">
        <f>SUM(G301:M301)</f>
        <v>3133510.6666666665</v>
      </c>
      <c r="O301" s="90">
        <f t="shared" si="134"/>
        <v>0.43109280517159226</v>
      </c>
      <c r="P301" s="20">
        <v>3133510.6666666665</v>
      </c>
      <c r="Q301" s="20">
        <f t="shared" si="123"/>
        <v>0</v>
      </c>
    </row>
    <row r="302" spans="1:17" x14ac:dyDescent="0.3">
      <c r="A302" s="95">
        <v>2</v>
      </c>
      <c r="B302" s="86">
        <v>3</v>
      </c>
      <c r="C302" s="86">
        <v>7</v>
      </c>
      <c r="D302" s="86">
        <v>1</v>
      </c>
      <c r="E302" s="86" t="s">
        <v>44</v>
      </c>
      <c r="F302" s="85" t="s">
        <v>263</v>
      </c>
      <c r="G302" s="92">
        <v>0</v>
      </c>
      <c r="H302" s="92">
        <v>0</v>
      </c>
      <c r="I302" s="92">
        <v>0</v>
      </c>
      <c r="J302" s="92">
        <v>0</v>
      </c>
      <c r="K302" s="92">
        <v>0</v>
      </c>
      <c r="L302" s="92">
        <v>0</v>
      </c>
      <c r="M302" s="92">
        <v>0</v>
      </c>
      <c r="N302" s="89">
        <f>SUBTOTAL(9,G302:M302)</f>
        <v>0</v>
      </c>
      <c r="O302" s="90">
        <f t="shared" si="134"/>
        <v>0</v>
      </c>
      <c r="P302" s="20">
        <v>0</v>
      </c>
      <c r="Q302" s="20">
        <f t="shared" si="123"/>
        <v>0</v>
      </c>
    </row>
    <row r="303" spans="1:17" x14ac:dyDescent="0.3">
      <c r="A303" s="110">
        <v>2</v>
      </c>
      <c r="B303" s="98">
        <v>3</v>
      </c>
      <c r="C303" s="98">
        <v>7</v>
      </c>
      <c r="D303" s="98">
        <v>1</v>
      </c>
      <c r="E303" s="98" t="s">
        <v>46</v>
      </c>
      <c r="F303" s="97" t="s">
        <v>264</v>
      </c>
      <c r="G303" s="92">
        <v>0</v>
      </c>
      <c r="H303" s="92">
        <v>0</v>
      </c>
      <c r="I303" s="92">
        <v>0</v>
      </c>
      <c r="J303" s="92">
        <v>0</v>
      </c>
      <c r="K303" s="92">
        <v>0</v>
      </c>
      <c r="L303" s="92">
        <v>0</v>
      </c>
      <c r="M303" s="92">
        <v>2922907.6818666579</v>
      </c>
      <c r="N303" s="102">
        <f>SUM(G303:M303)</f>
        <v>2922907.6818666579</v>
      </c>
      <c r="O303" s="90">
        <f t="shared" si="134"/>
        <v>0.40211909448321448</v>
      </c>
      <c r="P303" s="20">
        <v>2922907.6818666579</v>
      </c>
      <c r="Q303" s="20">
        <f t="shared" si="123"/>
        <v>0</v>
      </c>
    </row>
    <row r="304" spans="1:17" x14ac:dyDescent="0.3">
      <c r="A304" s="95">
        <v>2</v>
      </c>
      <c r="B304" s="86">
        <v>3</v>
      </c>
      <c r="C304" s="86">
        <v>7</v>
      </c>
      <c r="D304" s="86">
        <v>1</v>
      </c>
      <c r="E304" s="86" t="s">
        <v>48</v>
      </c>
      <c r="F304" s="85" t="s">
        <v>265</v>
      </c>
      <c r="G304" s="89">
        <v>0</v>
      </c>
      <c r="H304" s="89">
        <v>0</v>
      </c>
      <c r="I304" s="89">
        <v>0</v>
      </c>
      <c r="J304" s="89">
        <v>0</v>
      </c>
      <c r="K304" s="89">
        <v>0</v>
      </c>
      <c r="L304" s="89">
        <v>0</v>
      </c>
      <c r="M304" s="89">
        <v>0</v>
      </c>
      <c r="N304" s="89">
        <f>SUBTOTAL(9,G304:M304)</f>
        <v>0</v>
      </c>
      <c r="O304" s="90">
        <f t="shared" si="134"/>
        <v>0</v>
      </c>
      <c r="P304" s="20">
        <v>0</v>
      </c>
      <c r="Q304" s="20">
        <f t="shared" si="123"/>
        <v>0</v>
      </c>
    </row>
    <row r="305" spans="1:17" x14ac:dyDescent="0.3">
      <c r="A305" s="95">
        <v>2</v>
      </c>
      <c r="B305" s="86">
        <v>3</v>
      </c>
      <c r="C305" s="86">
        <v>7</v>
      </c>
      <c r="D305" s="86">
        <v>1</v>
      </c>
      <c r="E305" s="86" t="s">
        <v>50</v>
      </c>
      <c r="F305" s="85" t="s">
        <v>266</v>
      </c>
      <c r="G305" s="89">
        <v>0</v>
      </c>
      <c r="H305" s="89">
        <v>0</v>
      </c>
      <c r="I305" s="89">
        <v>0</v>
      </c>
      <c r="J305" s="89">
        <v>0</v>
      </c>
      <c r="K305" s="89">
        <v>0</v>
      </c>
      <c r="L305" s="89">
        <v>0</v>
      </c>
      <c r="M305" s="89">
        <v>0</v>
      </c>
      <c r="N305" s="89">
        <f>SUBTOTAL(9,G305:M305)</f>
        <v>0</v>
      </c>
      <c r="O305" s="90">
        <f t="shared" si="134"/>
        <v>0</v>
      </c>
      <c r="P305" s="20">
        <v>0</v>
      </c>
      <c r="Q305" s="20">
        <f t="shared" si="123"/>
        <v>0</v>
      </c>
    </row>
    <row r="306" spans="1:17" x14ac:dyDescent="0.3">
      <c r="A306" s="95">
        <v>2</v>
      </c>
      <c r="B306" s="86">
        <v>3</v>
      </c>
      <c r="C306" s="86">
        <v>7</v>
      </c>
      <c r="D306" s="86">
        <v>1</v>
      </c>
      <c r="E306" s="86" t="s">
        <v>59</v>
      </c>
      <c r="F306" s="85" t="s">
        <v>267</v>
      </c>
      <c r="G306" s="103">
        <v>0</v>
      </c>
      <c r="H306" s="103">
        <v>0</v>
      </c>
      <c r="I306" s="103">
        <v>0</v>
      </c>
      <c r="J306" s="103">
        <v>0</v>
      </c>
      <c r="K306" s="103">
        <v>0</v>
      </c>
      <c r="L306" s="103">
        <v>0</v>
      </c>
      <c r="M306" s="103">
        <v>0</v>
      </c>
      <c r="N306" s="89">
        <f>SUBTOTAL(9,G306:M306)</f>
        <v>0</v>
      </c>
      <c r="O306" s="90">
        <f t="shared" si="134"/>
        <v>0</v>
      </c>
      <c r="P306" s="20">
        <v>0</v>
      </c>
      <c r="Q306" s="20">
        <f t="shared" si="123"/>
        <v>0</v>
      </c>
    </row>
    <row r="307" spans="1:17" x14ac:dyDescent="0.3">
      <c r="A307" s="71">
        <v>2</v>
      </c>
      <c r="B307" s="72">
        <v>3</v>
      </c>
      <c r="C307" s="72">
        <v>7</v>
      </c>
      <c r="D307" s="72">
        <v>2</v>
      </c>
      <c r="E307" s="72"/>
      <c r="F307" s="71" t="s">
        <v>268</v>
      </c>
      <c r="G307" s="108">
        <f t="shared" ref="G307:M307" si="135">+G308+G309+G310+G311+G312+G313</f>
        <v>0</v>
      </c>
      <c r="H307" s="108">
        <f t="shared" si="135"/>
        <v>0</v>
      </c>
      <c r="I307" s="108">
        <f t="shared" si="135"/>
        <v>0</v>
      </c>
      <c r="J307" s="108">
        <f t="shared" si="135"/>
        <v>0</v>
      </c>
      <c r="K307" s="108">
        <f t="shared" si="135"/>
        <v>0</v>
      </c>
      <c r="L307" s="108">
        <f t="shared" si="135"/>
        <v>0</v>
      </c>
      <c r="M307" s="108">
        <f t="shared" si="135"/>
        <v>0</v>
      </c>
      <c r="N307" s="108">
        <f>+N308+N309+N310+N311+N312+N313</f>
        <v>0</v>
      </c>
      <c r="O307" s="109">
        <f>+O308+O309+O310+O311+O312+O313</f>
        <v>0</v>
      </c>
      <c r="P307" s="20">
        <v>0</v>
      </c>
      <c r="Q307" s="20">
        <f t="shared" si="123"/>
        <v>0</v>
      </c>
    </row>
    <row r="308" spans="1:17" x14ac:dyDescent="0.3">
      <c r="A308" s="85">
        <v>2</v>
      </c>
      <c r="B308" s="86">
        <v>3</v>
      </c>
      <c r="C308" s="86">
        <v>7</v>
      </c>
      <c r="D308" s="86">
        <v>2</v>
      </c>
      <c r="E308" s="86" t="s">
        <v>40</v>
      </c>
      <c r="F308" s="85" t="s">
        <v>269</v>
      </c>
      <c r="G308" s="89">
        <v>0</v>
      </c>
      <c r="H308" s="89">
        <v>0</v>
      </c>
      <c r="I308" s="89">
        <v>0</v>
      </c>
      <c r="J308" s="89">
        <v>0</v>
      </c>
      <c r="K308" s="89">
        <v>0</v>
      </c>
      <c r="L308" s="89">
        <v>0</v>
      </c>
      <c r="M308" s="89">
        <v>0</v>
      </c>
      <c r="N308" s="89">
        <f t="shared" ref="N308:N313" si="136">SUBTOTAL(9,G308:M308)</f>
        <v>0</v>
      </c>
      <c r="O308" s="90">
        <f t="shared" ref="O308:O313" si="137">(N308/$N$19)*100</f>
        <v>0</v>
      </c>
      <c r="P308" s="20">
        <v>0</v>
      </c>
      <c r="Q308" s="20">
        <f t="shared" si="123"/>
        <v>0</v>
      </c>
    </row>
    <row r="309" spans="1:17" x14ac:dyDescent="0.3">
      <c r="A309" s="85">
        <v>2</v>
      </c>
      <c r="B309" s="86">
        <v>3</v>
      </c>
      <c r="C309" s="86">
        <v>7</v>
      </c>
      <c r="D309" s="86">
        <v>2</v>
      </c>
      <c r="E309" s="86" t="s">
        <v>42</v>
      </c>
      <c r="F309" s="85" t="s">
        <v>270</v>
      </c>
      <c r="G309" s="89">
        <v>0</v>
      </c>
      <c r="H309" s="89">
        <v>0</v>
      </c>
      <c r="I309" s="89">
        <v>0</v>
      </c>
      <c r="J309" s="89">
        <v>0</v>
      </c>
      <c r="K309" s="89">
        <v>0</v>
      </c>
      <c r="L309" s="89">
        <v>0</v>
      </c>
      <c r="M309" s="89">
        <v>0</v>
      </c>
      <c r="N309" s="89">
        <f t="shared" si="136"/>
        <v>0</v>
      </c>
      <c r="O309" s="90">
        <f t="shared" si="137"/>
        <v>0</v>
      </c>
      <c r="P309" s="20">
        <v>0</v>
      </c>
      <c r="Q309" s="20">
        <f t="shared" si="123"/>
        <v>0</v>
      </c>
    </row>
    <row r="310" spans="1:17" x14ac:dyDescent="0.3">
      <c r="A310" s="85">
        <v>2</v>
      </c>
      <c r="B310" s="86">
        <v>3</v>
      </c>
      <c r="C310" s="86">
        <v>7</v>
      </c>
      <c r="D310" s="86">
        <v>2</v>
      </c>
      <c r="E310" s="86" t="s">
        <v>44</v>
      </c>
      <c r="F310" s="85" t="s">
        <v>271</v>
      </c>
      <c r="G310" s="92">
        <v>0</v>
      </c>
      <c r="H310" s="92">
        <v>0</v>
      </c>
      <c r="I310" s="92">
        <v>0</v>
      </c>
      <c r="J310" s="92">
        <v>0</v>
      </c>
      <c r="K310" s="92">
        <v>0</v>
      </c>
      <c r="L310" s="92">
        <v>0</v>
      </c>
      <c r="M310" s="92">
        <v>0</v>
      </c>
      <c r="N310" s="89">
        <f t="shared" si="136"/>
        <v>0</v>
      </c>
      <c r="O310" s="90">
        <f t="shared" si="137"/>
        <v>0</v>
      </c>
      <c r="P310" s="20">
        <v>0</v>
      </c>
      <c r="Q310" s="20">
        <f t="shared" si="123"/>
        <v>0</v>
      </c>
    </row>
    <row r="311" spans="1:17" x14ac:dyDescent="0.3">
      <c r="A311" s="85">
        <v>2</v>
      </c>
      <c r="B311" s="86">
        <v>3</v>
      </c>
      <c r="C311" s="86">
        <v>7</v>
      </c>
      <c r="D311" s="86">
        <v>2</v>
      </c>
      <c r="E311" s="86" t="s">
        <v>46</v>
      </c>
      <c r="F311" s="85" t="s">
        <v>272</v>
      </c>
      <c r="G311" s="89">
        <v>0</v>
      </c>
      <c r="H311" s="89">
        <v>0</v>
      </c>
      <c r="I311" s="89">
        <v>0</v>
      </c>
      <c r="J311" s="89">
        <v>0</v>
      </c>
      <c r="K311" s="89">
        <v>0</v>
      </c>
      <c r="L311" s="89">
        <v>0</v>
      </c>
      <c r="M311" s="89">
        <v>0</v>
      </c>
      <c r="N311" s="89">
        <f t="shared" si="136"/>
        <v>0</v>
      </c>
      <c r="O311" s="90">
        <f t="shared" si="137"/>
        <v>0</v>
      </c>
      <c r="P311" s="20">
        <v>0</v>
      </c>
      <c r="Q311" s="20">
        <f t="shared" si="123"/>
        <v>0</v>
      </c>
    </row>
    <row r="312" spans="1:17" x14ac:dyDescent="0.3">
      <c r="A312" s="85">
        <v>2</v>
      </c>
      <c r="B312" s="86">
        <v>3</v>
      </c>
      <c r="C312" s="86">
        <v>7</v>
      </c>
      <c r="D312" s="86">
        <v>2</v>
      </c>
      <c r="E312" s="86" t="s">
        <v>48</v>
      </c>
      <c r="F312" s="85" t="s">
        <v>273</v>
      </c>
      <c r="G312" s="103">
        <v>0</v>
      </c>
      <c r="H312" s="103">
        <v>0</v>
      </c>
      <c r="I312" s="103">
        <v>0</v>
      </c>
      <c r="J312" s="103">
        <v>0</v>
      </c>
      <c r="K312" s="103">
        <v>0</v>
      </c>
      <c r="L312" s="103">
        <v>0</v>
      </c>
      <c r="M312" s="103">
        <v>0</v>
      </c>
      <c r="N312" s="89">
        <f t="shared" si="136"/>
        <v>0</v>
      </c>
      <c r="O312" s="90">
        <f t="shared" si="137"/>
        <v>0</v>
      </c>
      <c r="P312" s="20">
        <v>0</v>
      </c>
      <c r="Q312" s="20">
        <f t="shared" si="123"/>
        <v>0</v>
      </c>
    </row>
    <row r="313" spans="1:17" x14ac:dyDescent="0.3">
      <c r="A313" s="113">
        <v>2</v>
      </c>
      <c r="B313" s="113">
        <v>3</v>
      </c>
      <c r="C313" s="113">
        <v>7</v>
      </c>
      <c r="D313" s="113">
        <v>2</v>
      </c>
      <c r="E313" s="113" t="s">
        <v>50</v>
      </c>
      <c r="F313" s="87" t="s">
        <v>274</v>
      </c>
      <c r="G313" s="103">
        <v>0</v>
      </c>
      <c r="H313" s="103">
        <v>0</v>
      </c>
      <c r="I313" s="103">
        <v>0</v>
      </c>
      <c r="J313" s="103">
        <v>0</v>
      </c>
      <c r="K313" s="103">
        <v>0</v>
      </c>
      <c r="L313" s="103">
        <v>0</v>
      </c>
      <c r="M313" s="103">
        <v>0</v>
      </c>
      <c r="N313" s="89">
        <f t="shared" si="136"/>
        <v>0</v>
      </c>
      <c r="O313" s="90">
        <f t="shared" si="137"/>
        <v>0</v>
      </c>
      <c r="P313" s="20">
        <v>0</v>
      </c>
      <c r="Q313" s="20">
        <f t="shared" si="123"/>
        <v>0</v>
      </c>
    </row>
    <row r="314" spans="1:17" x14ac:dyDescent="0.3">
      <c r="A314" s="66">
        <v>2</v>
      </c>
      <c r="B314" s="67">
        <v>3</v>
      </c>
      <c r="C314" s="67">
        <v>8</v>
      </c>
      <c r="D314" s="67"/>
      <c r="E314" s="67"/>
      <c r="F314" s="68" t="s">
        <v>275</v>
      </c>
      <c r="G314" s="69">
        <f t="shared" ref="G314:M314" si="138">+G315+G317</f>
        <v>0</v>
      </c>
      <c r="H314" s="69">
        <f t="shared" si="138"/>
        <v>0</v>
      </c>
      <c r="I314" s="69">
        <f t="shared" si="138"/>
        <v>0</v>
      </c>
      <c r="J314" s="69">
        <f t="shared" si="138"/>
        <v>0</v>
      </c>
      <c r="K314" s="69">
        <f t="shared" si="138"/>
        <v>0</v>
      </c>
      <c r="L314" s="69">
        <f t="shared" si="138"/>
        <v>0</v>
      </c>
      <c r="M314" s="69">
        <f t="shared" si="138"/>
        <v>1740364</v>
      </c>
      <c r="N314" s="69">
        <f>+N315+N317</f>
        <v>1740364</v>
      </c>
      <c r="O314" s="70">
        <f>+O315+O317</f>
        <v>0.23943061906910793</v>
      </c>
      <c r="P314" s="20">
        <v>1740364</v>
      </c>
      <c r="Q314" s="20">
        <f t="shared" si="123"/>
        <v>0</v>
      </c>
    </row>
    <row r="315" spans="1:17" x14ac:dyDescent="0.3">
      <c r="A315" s="116">
        <v>2</v>
      </c>
      <c r="B315" s="116">
        <v>3</v>
      </c>
      <c r="C315" s="116">
        <v>8</v>
      </c>
      <c r="D315" s="116">
        <v>1</v>
      </c>
      <c r="E315" s="116"/>
      <c r="F315" s="73" t="s">
        <v>276</v>
      </c>
      <c r="G315" s="74">
        <f t="shared" ref="G315:M315" si="139">+G316</f>
        <v>0</v>
      </c>
      <c r="H315" s="74">
        <f t="shared" si="139"/>
        <v>0</v>
      </c>
      <c r="I315" s="74">
        <f t="shared" si="139"/>
        <v>0</v>
      </c>
      <c r="J315" s="74">
        <f t="shared" si="139"/>
        <v>0</v>
      </c>
      <c r="K315" s="74">
        <f t="shared" si="139"/>
        <v>0</v>
      </c>
      <c r="L315" s="74">
        <f t="shared" si="139"/>
        <v>0</v>
      </c>
      <c r="M315" s="74">
        <f t="shared" si="139"/>
        <v>1740364</v>
      </c>
      <c r="N315" s="74">
        <f>+N316</f>
        <v>1740364</v>
      </c>
      <c r="O315" s="75">
        <f>+O316</f>
        <v>0.23943061906910793</v>
      </c>
      <c r="P315" s="20">
        <v>1740364</v>
      </c>
      <c r="Q315" s="20">
        <f t="shared" si="123"/>
        <v>0</v>
      </c>
    </row>
    <row r="316" spans="1:17" x14ac:dyDescent="0.3">
      <c r="A316" s="113">
        <v>2</v>
      </c>
      <c r="B316" s="113">
        <v>3</v>
      </c>
      <c r="C316" s="113">
        <v>8</v>
      </c>
      <c r="D316" s="113">
        <v>1</v>
      </c>
      <c r="E316" s="113" t="s">
        <v>40</v>
      </c>
      <c r="F316" s="87" t="s">
        <v>276</v>
      </c>
      <c r="G316" s="103">
        <v>0</v>
      </c>
      <c r="H316" s="103">
        <v>0</v>
      </c>
      <c r="I316" s="103">
        <v>0</v>
      </c>
      <c r="J316" s="103">
        <v>0</v>
      </c>
      <c r="K316" s="103">
        <v>0</v>
      </c>
      <c r="L316" s="103">
        <v>0</v>
      </c>
      <c r="M316" s="103">
        <v>1740364</v>
      </c>
      <c r="N316" s="89">
        <f>SUBTOTAL(9,G316:M316)</f>
        <v>1740364</v>
      </c>
      <c r="O316" s="90">
        <f>(N316/$N$19)*100</f>
        <v>0.23943061906910793</v>
      </c>
      <c r="P316" s="20">
        <v>1740364</v>
      </c>
      <c r="Q316" s="20">
        <f t="shared" si="123"/>
        <v>0</v>
      </c>
    </row>
    <row r="317" spans="1:17" x14ac:dyDescent="0.3">
      <c r="A317" s="116">
        <v>2</v>
      </c>
      <c r="B317" s="116">
        <v>3</v>
      </c>
      <c r="C317" s="116">
        <v>8</v>
      </c>
      <c r="D317" s="116">
        <v>2</v>
      </c>
      <c r="E317" s="116"/>
      <c r="F317" s="73" t="s">
        <v>277</v>
      </c>
      <c r="G317" s="74">
        <f t="shared" ref="G317:M317" si="140">+G318</f>
        <v>0</v>
      </c>
      <c r="H317" s="74">
        <f t="shared" si="140"/>
        <v>0</v>
      </c>
      <c r="I317" s="74">
        <f t="shared" si="140"/>
        <v>0</v>
      </c>
      <c r="J317" s="74">
        <f t="shared" si="140"/>
        <v>0</v>
      </c>
      <c r="K317" s="74">
        <f t="shared" si="140"/>
        <v>0</v>
      </c>
      <c r="L317" s="74">
        <f t="shared" si="140"/>
        <v>0</v>
      </c>
      <c r="M317" s="74">
        <f t="shared" si="140"/>
        <v>0</v>
      </c>
      <c r="N317" s="74">
        <f>+N318</f>
        <v>0</v>
      </c>
      <c r="O317" s="75">
        <f>+O318</f>
        <v>0</v>
      </c>
      <c r="P317" s="20">
        <v>0</v>
      </c>
      <c r="Q317" s="20">
        <f t="shared" si="123"/>
        <v>0</v>
      </c>
    </row>
    <row r="318" spans="1:17" x14ac:dyDescent="0.3">
      <c r="A318" s="113">
        <v>2</v>
      </c>
      <c r="B318" s="113">
        <v>3</v>
      </c>
      <c r="C318" s="113">
        <v>8</v>
      </c>
      <c r="D318" s="113">
        <v>2</v>
      </c>
      <c r="E318" s="113" t="s">
        <v>40</v>
      </c>
      <c r="F318" s="87" t="s">
        <v>277</v>
      </c>
      <c r="G318" s="103">
        <v>0</v>
      </c>
      <c r="H318" s="103">
        <v>0</v>
      </c>
      <c r="I318" s="103">
        <v>0</v>
      </c>
      <c r="J318" s="103">
        <v>0</v>
      </c>
      <c r="K318" s="103">
        <v>0</v>
      </c>
      <c r="L318" s="103">
        <v>0</v>
      </c>
      <c r="M318" s="103">
        <v>0</v>
      </c>
      <c r="N318" s="89">
        <f>SUBTOTAL(9,G318:M318)</f>
        <v>0</v>
      </c>
      <c r="O318" s="90">
        <f>(N318/$N$19)*100</f>
        <v>0</v>
      </c>
      <c r="P318" s="20">
        <v>0</v>
      </c>
      <c r="Q318" s="20">
        <f t="shared" si="123"/>
        <v>0</v>
      </c>
    </row>
    <row r="319" spans="1:17" x14ac:dyDescent="0.3">
      <c r="A319" s="66">
        <v>2</v>
      </c>
      <c r="B319" s="67">
        <v>3</v>
      </c>
      <c r="C319" s="67">
        <v>9</v>
      </c>
      <c r="D319" s="67"/>
      <c r="E319" s="67"/>
      <c r="F319" s="68" t="s">
        <v>278</v>
      </c>
      <c r="G319" s="69">
        <f t="shared" ref="G319:M319" si="141">+G320+G322+G324+G326+G328+G330+G332+G334+G336</f>
        <v>369197.4</v>
      </c>
      <c r="H319" s="69">
        <f t="shared" si="141"/>
        <v>1544492.7700000003</v>
      </c>
      <c r="I319" s="69">
        <f t="shared" si="141"/>
        <v>33558618.110000014</v>
      </c>
      <c r="J319" s="69">
        <f t="shared" si="141"/>
        <v>30994922</v>
      </c>
      <c r="K319" s="69">
        <f t="shared" si="141"/>
        <v>3521025.2350447141</v>
      </c>
      <c r="L319" s="69">
        <f t="shared" si="141"/>
        <v>0</v>
      </c>
      <c r="M319" s="69">
        <f t="shared" si="141"/>
        <v>6607372.9255344495</v>
      </c>
      <c r="N319" s="69">
        <f>+N320+N322+N324+N326+N328+N330+N332+N334+N336</f>
        <v>76595628.440579176</v>
      </c>
      <c r="O319" s="70">
        <f>+O320+O322+O324+O326+O328+O330+O332+O334+O336</f>
        <v>10.537645421024134</v>
      </c>
      <c r="P319" s="20">
        <v>76595628.440579176</v>
      </c>
      <c r="Q319" s="20">
        <f t="shared" si="123"/>
        <v>0</v>
      </c>
    </row>
    <row r="320" spans="1:17" x14ac:dyDescent="0.3">
      <c r="A320" s="71">
        <v>2</v>
      </c>
      <c r="B320" s="72">
        <v>3</v>
      </c>
      <c r="C320" s="72">
        <v>9</v>
      </c>
      <c r="D320" s="72">
        <v>1</v>
      </c>
      <c r="E320" s="72"/>
      <c r="F320" s="71" t="s">
        <v>279</v>
      </c>
      <c r="G320" s="108">
        <f t="shared" ref="G320:M320" si="142">+G321</f>
        <v>0</v>
      </c>
      <c r="H320" s="108">
        <f t="shared" si="142"/>
        <v>0</v>
      </c>
      <c r="I320" s="108">
        <f t="shared" si="142"/>
        <v>0</v>
      </c>
      <c r="J320" s="108">
        <f t="shared" si="142"/>
        <v>0</v>
      </c>
      <c r="K320" s="108">
        <f t="shared" si="142"/>
        <v>0</v>
      </c>
      <c r="L320" s="108">
        <f t="shared" si="142"/>
        <v>0</v>
      </c>
      <c r="M320" s="108">
        <f t="shared" si="142"/>
        <v>0</v>
      </c>
      <c r="N320" s="108">
        <f>+N321</f>
        <v>0</v>
      </c>
      <c r="O320" s="109">
        <f>+O321</f>
        <v>0</v>
      </c>
      <c r="P320" s="20">
        <v>0</v>
      </c>
      <c r="Q320" s="20">
        <f t="shared" si="123"/>
        <v>0</v>
      </c>
    </row>
    <row r="321" spans="1:17" s="21" customFormat="1" x14ac:dyDescent="0.3">
      <c r="A321" s="95">
        <v>2</v>
      </c>
      <c r="B321" s="86">
        <v>3</v>
      </c>
      <c r="C321" s="86">
        <v>9</v>
      </c>
      <c r="D321" s="86">
        <v>1</v>
      </c>
      <c r="E321" s="86" t="s">
        <v>40</v>
      </c>
      <c r="F321" s="85" t="s">
        <v>279</v>
      </c>
      <c r="G321" s="92">
        <v>0</v>
      </c>
      <c r="H321" s="92">
        <v>0</v>
      </c>
      <c r="I321" s="92">
        <v>0</v>
      </c>
      <c r="J321" s="92">
        <v>0</v>
      </c>
      <c r="K321" s="92">
        <v>0</v>
      </c>
      <c r="L321" s="92">
        <v>0</v>
      </c>
      <c r="M321" s="92">
        <v>0</v>
      </c>
      <c r="N321" s="89">
        <f>SUBTOTAL(9,G321:M321)</f>
        <v>0</v>
      </c>
      <c r="O321" s="90">
        <f>(N321/$N$19)*100</f>
        <v>0</v>
      </c>
      <c r="P321" s="20">
        <v>0</v>
      </c>
      <c r="Q321" s="20">
        <f t="shared" si="123"/>
        <v>0</v>
      </c>
    </row>
    <row r="322" spans="1:17" s="21" customFormat="1" x14ac:dyDescent="0.3">
      <c r="A322" s="71">
        <v>2</v>
      </c>
      <c r="B322" s="72">
        <v>3</v>
      </c>
      <c r="C322" s="72">
        <v>9</v>
      </c>
      <c r="D322" s="72">
        <v>2</v>
      </c>
      <c r="E322" s="72"/>
      <c r="F322" s="71" t="s">
        <v>280</v>
      </c>
      <c r="G322" s="108">
        <f t="shared" ref="G322:M322" si="143">+G323</f>
        <v>0</v>
      </c>
      <c r="H322" s="108">
        <f t="shared" si="143"/>
        <v>0</v>
      </c>
      <c r="I322" s="108">
        <f t="shared" si="143"/>
        <v>0</v>
      </c>
      <c r="J322" s="108">
        <f t="shared" si="143"/>
        <v>0</v>
      </c>
      <c r="K322" s="108">
        <f t="shared" si="143"/>
        <v>0</v>
      </c>
      <c r="L322" s="108">
        <f t="shared" si="143"/>
        <v>0</v>
      </c>
      <c r="M322" s="108">
        <f t="shared" si="143"/>
        <v>6171466.259821685</v>
      </c>
      <c r="N322" s="108">
        <f>+N323</f>
        <v>6171466.259821685</v>
      </c>
      <c r="O322" s="109">
        <f>+O323</f>
        <v>0.84903961881147749</v>
      </c>
      <c r="P322" s="20">
        <v>6171466.259821685</v>
      </c>
      <c r="Q322" s="20">
        <f t="shared" si="123"/>
        <v>0</v>
      </c>
    </row>
    <row r="323" spans="1:17" s="21" customFormat="1" x14ac:dyDescent="0.3">
      <c r="A323" s="95">
        <v>2</v>
      </c>
      <c r="B323" s="86">
        <v>3</v>
      </c>
      <c r="C323" s="86">
        <v>9</v>
      </c>
      <c r="D323" s="86">
        <v>2</v>
      </c>
      <c r="E323" s="86" t="s">
        <v>40</v>
      </c>
      <c r="F323" s="85" t="s">
        <v>280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6171466.259821685</v>
      </c>
      <c r="N323" s="89">
        <f>SUBTOTAL(9,G323:M323)</f>
        <v>6171466.259821685</v>
      </c>
      <c r="O323" s="90">
        <f>(N323/$N$19)*100</f>
        <v>0.84903961881147749</v>
      </c>
      <c r="P323" s="20">
        <v>6171466.259821685</v>
      </c>
      <c r="Q323" s="20">
        <f t="shared" si="123"/>
        <v>0</v>
      </c>
    </row>
    <row r="324" spans="1:17" s="21" customFormat="1" x14ac:dyDescent="0.3">
      <c r="A324" s="71">
        <v>2</v>
      </c>
      <c r="B324" s="72">
        <v>3</v>
      </c>
      <c r="C324" s="72">
        <v>9</v>
      </c>
      <c r="D324" s="72">
        <v>3</v>
      </c>
      <c r="E324" s="72"/>
      <c r="F324" s="71" t="s">
        <v>281</v>
      </c>
      <c r="G324" s="108">
        <f t="shared" ref="G324:M324" si="144">+G325</f>
        <v>369197.4</v>
      </c>
      <c r="H324" s="108">
        <f t="shared" si="144"/>
        <v>1544492.7700000003</v>
      </c>
      <c r="I324" s="108">
        <f t="shared" si="144"/>
        <v>33558618.110000014</v>
      </c>
      <c r="J324" s="108">
        <f t="shared" si="144"/>
        <v>30994922</v>
      </c>
      <c r="K324" s="108">
        <f t="shared" si="144"/>
        <v>3521025.2350447141</v>
      </c>
      <c r="L324" s="108">
        <f t="shared" si="144"/>
        <v>0</v>
      </c>
      <c r="M324" s="108">
        <f t="shared" si="144"/>
        <v>0</v>
      </c>
      <c r="N324" s="108">
        <f>+N325</f>
        <v>69988255.515044734</v>
      </c>
      <c r="O324" s="109">
        <f>+O325</f>
        <v>9.628635932215369</v>
      </c>
      <c r="P324" s="20">
        <v>69988255.515044734</v>
      </c>
      <c r="Q324" s="20">
        <f t="shared" si="123"/>
        <v>0</v>
      </c>
    </row>
    <row r="325" spans="1:17" s="21" customFormat="1" x14ac:dyDescent="0.3">
      <c r="A325" s="95">
        <v>2</v>
      </c>
      <c r="B325" s="86">
        <v>3</v>
      </c>
      <c r="C325" s="86">
        <v>9</v>
      </c>
      <c r="D325" s="86">
        <v>3</v>
      </c>
      <c r="E325" s="86" t="s">
        <v>40</v>
      </c>
      <c r="F325" s="85" t="s">
        <v>281</v>
      </c>
      <c r="G325" s="89">
        <v>369197.4</v>
      </c>
      <c r="H325" s="89">
        <v>1544492.7700000003</v>
      </c>
      <c r="I325" s="89">
        <v>33558618.110000014</v>
      </c>
      <c r="J325" s="89">
        <v>30994922</v>
      </c>
      <c r="K325" s="89">
        <v>3521025.2350447141</v>
      </c>
      <c r="L325" s="89">
        <v>0</v>
      </c>
      <c r="M325" s="89">
        <v>0</v>
      </c>
      <c r="N325" s="89">
        <f>SUBTOTAL(9,G325:M325)</f>
        <v>69988255.515044734</v>
      </c>
      <c r="O325" s="90">
        <f>IFERROR(N325/$N$19*100,"0.00")</f>
        <v>9.628635932215369</v>
      </c>
      <c r="P325" s="20">
        <v>69988255.515044734</v>
      </c>
      <c r="Q325" s="20">
        <f t="shared" si="123"/>
        <v>0</v>
      </c>
    </row>
    <row r="326" spans="1:17" s="21" customFormat="1" x14ac:dyDescent="0.3">
      <c r="A326" s="71">
        <v>2</v>
      </c>
      <c r="B326" s="72">
        <v>3</v>
      </c>
      <c r="C326" s="72">
        <v>9</v>
      </c>
      <c r="D326" s="72">
        <v>4</v>
      </c>
      <c r="E326" s="72"/>
      <c r="F326" s="71" t="s">
        <v>282</v>
      </c>
      <c r="G326" s="108">
        <f t="shared" ref="G326:M326" si="145">+G327</f>
        <v>0</v>
      </c>
      <c r="H326" s="108">
        <f t="shared" si="145"/>
        <v>0</v>
      </c>
      <c r="I326" s="108">
        <f t="shared" si="145"/>
        <v>0</v>
      </c>
      <c r="J326" s="108">
        <f t="shared" si="145"/>
        <v>0</v>
      </c>
      <c r="K326" s="108">
        <f t="shared" si="145"/>
        <v>0</v>
      </c>
      <c r="L326" s="108">
        <f t="shared" si="145"/>
        <v>0</v>
      </c>
      <c r="M326" s="108">
        <f t="shared" si="145"/>
        <v>0</v>
      </c>
      <c r="N326" s="108">
        <f>+N327</f>
        <v>0</v>
      </c>
      <c r="O326" s="109">
        <f>+O327</f>
        <v>0</v>
      </c>
      <c r="P326" s="20">
        <v>0</v>
      </c>
      <c r="Q326" s="20">
        <f t="shared" si="123"/>
        <v>0</v>
      </c>
    </row>
    <row r="327" spans="1:17" s="21" customFormat="1" x14ac:dyDescent="0.3">
      <c r="A327" s="95">
        <v>2</v>
      </c>
      <c r="B327" s="86">
        <v>3</v>
      </c>
      <c r="C327" s="86">
        <v>9</v>
      </c>
      <c r="D327" s="86">
        <v>4</v>
      </c>
      <c r="E327" s="86" t="s">
        <v>40</v>
      </c>
      <c r="F327" s="85" t="s">
        <v>282</v>
      </c>
      <c r="G327" s="103">
        <v>0</v>
      </c>
      <c r="H327" s="103">
        <v>0</v>
      </c>
      <c r="I327" s="103">
        <v>0</v>
      </c>
      <c r="J327" s="103">
        <v>0</v>
      </c>
      <c r="K327" s="103">
        <v>0</v>
      </c>
      <c r="L327" s="103">
        <v>0</v>
      </c>
      <c r="M327" s="103">
        <v>0</v>
      </c>
      <c r="N327" s="89">
        <f>SUBTOTAL(9,G327:M327)</f>
        <v>0</v>
      </c>
      <c r="O327" s="90">
        <f>IFERROR(N327/$N$19*100,"0.00")</f>
        <v>0</v>
      </c>
      <c r="P327" s="20">
        <v>0</v>
      </c>
      <c r="Q327" s="20">
        <f t="shared" si="123"/>
        <v>0</v>
      </c>
    </row>
    <row r="328" spans="1:17" s="21" customFormat="1" x14ac:dyDescent="0.3">
      <c r="A328" s="71">
        <v>2</v>
      </c>
      <c r="B328" s="72">
        <v>3</v>
      </c>
      <c r="C328" s="72">
        <v>9</v>
      </c>
      <c r="D328" s="72">
        <v>5</v>
      </c>
      <c r="E328" s="72"/>
      <c r="F328" s="71" t="s">
        <v>283</v>
      </c>
      <c r="G328" s="108">
        <f t="shared" ref="G328:M328" si="146">+G329</f>
        <v>0</v>
      </c>
      <c r="H328" s="108">
        <f t="shared" si="146"/>
        <v>0</v>
      </c>
      <c r="I328" s="108">
        <f t="shared" si="146"/>
        <v>0</v>
      </c>
      <c r="J328" s="108">
        <f t="shared" si="146"/>
        <v>0</v>
      </c>
      <c r="K328" s="108">
        <f t="shared" si="146"/>
        <v>0</v>
      </c>
      <c r="L328" s="108">
        <f t="shared" si="146"/>
        <v>0</v>
      </c>
      <c r="M328" s="108">
        <f t="shared" si="146"/>
        <v>435906.66571276402</v>
      </c>
      <c r="N328" s="108">
        <f>+N329</f>
        <v>435906.66571276402</v>
      </c>
      <c r="O328" s="109">
        <f>+O329</f>
        <v>5.9969869997286644E-2</v>
      </c>
      <c r="P328" s="20">
        <v>435906.66571276402</v>
      </c>
      <c r="Q328" s="20">
        <f t="shared" si="123"/>
        <v>0</v>
      </c>
    </row>
    <row r="329" spans="1:17" s="21" customFormat="1" x14ac:dyDescent="0.3">
      <c r="A329" s="95">
        <v>2</v>
      </c>
      <c r="B329" s="86">
        <v>3</v>
      </c>
      <c r="C329" s="86">
        <v>9</v>
      </c>
      <c r="D329" s="86">
        <v>5</v>
      </c>
      <c r="E329" s="86" t="s">
        <v>40</v>
      </c>
      <c r="F329" s="85" t="s">
        <v>283</v>
      </c>
      <c r="G329" s="92">
        <v>0</v>
      </c>
      <c r="H329" s="92">
        <v>0</v>
      </c>
      <c r="I329" s="92">
        <v>0</v>
      </c>
      <c r="J329" s="92">
        <v>0</v>
      </c>
      <c r="K329" s="92">
        <v>0</v>
      </c>
      <c r="L329" s="92">
        <v>0</v>
      </c>
      <c r="M329" s="92">
        <v>435906.66571276402</v>
      </c>
      <c r="N329" s="89">
        <f>SUBTOTAL(9,G329:M329)</f>
        <v>435906.66571276402</v>
      </c>
      <c r="O329" s="90">
        <f>IFERROR(N329/$N$19*100,"0.00")</f>
        <v>5.9969869997286644E-2</v>
      </c>
      <c r="P329" s="20">
        <v>435906.66571276402</v>
      </c>
      <c r="Q329" s="20">
        <f t="shared" si="123"/>
        <v>0</v>
      </c>
    </row>
    <row r="330" spans="1:17" s="21" customFormat="1" x14ac:dyDescent="0.3">
      <c r="A330" s="71">
        <v>2</v>
      </c>
      <c r="B330" s="72">
        <v>3</v>
      </c>
      <c r="C330" s="72">
        <v>9</v>
      </c>
      <c r="D330" s="72">
        <v>6</v>
      </c>
      <c r="E330" s="72"/>
      <c r="F330" s="71" t="s">
        <v>284</v>
      </c>
      <c r="G330" s="108">
        <f t="shared" ref="G330:M330" si="147">+G331</f>
        <v>0</v>
      </c>
      <c r="H330" s="108">
        <f t="shared" si="147"/>
        <v>0</v>
      </c>
      <c r="I330" s="108">
        <f t="shared" si="147"/>
        <v>0</v>
      </c>
      <c r="J330" s="108">
        <f t="shared" si="147"/>
        <v>0</v>
      </c>
      <c r="K330" s="108">
        <f t="shared" si="147"/>
        <v>0</v>
      </c>
      <c r="L330" s="108">
        <f t="shared" si="147"/>
        <v>0</v>
      </c>
      <c r="M330" s="108">
        <f t="shared" si="147"/>
        <v>0</v>
      </c>
      <c r="N330" s="108">
        <f>+N331</f>
        <v>0</v>
      </c>
      <c r="O330" s="109">
        <f>+O331</f>
        <v>0</v>
      </c>
      <c r="P330" s="20">
        <v>0</v>
      </c>
      <c r="Q330" s="20">
        <f t="shared" si="123"/>
        <v>0</v>
      </c>
    </row>
    <row r="331" spans="1:17" s="21" customFormat="1" x14ac:dyDescent="0.3">
      <c r="A331" s="95">
        <v>2</v>
      </c>
      <c r="B331" s="86">
        <v>3</v>
      </c>
      <c r="C331" s="86">
        <v>9</v>
      </c>
      <c r="D331" s="86">
        <v>6</v>
      </c>
      <c r="E331" s="86" t="s">
        <v>40</v>
      </c>
      <c r="F331" s="85" t="s">
        <v>284</v>
      </c>
      <c r="G331" s="92">
        <v>0</v>
      </c>
      <c r="H331" s="92">
        <v>0</v>
      </c>
      <c r="I331" s="92">
        <v>0</v>
      </c>
      <c r="J331" s="92">
        <v>0</v>
      </c>
      <c r="K331" s="92">
        <v>0</v>
      </c>
      <c r="L331" s="92">
        <v>0</v>
      </c>
      <c r="M331" s="92">
        <v>0</v>
      </c>
      <c r="N331" s="89">
        <f>SUBTOTAL(9,G331:M331)</f>
        <v>0</v>
      </c>
      <c r="O331" s="90">
        <f>IFERROR(N331/$N$19*100,"0.00")</f>
        <v>0</v>
      </c>
      <c r="P331" s="20">
        <v>0</v>
      </c>
      <c r="Q331" s="20">
        <f t="shared" si="123"/>
        <v>0</v>
      </c>
    </row>
    <row r="332" spans="1:17" s="21" customFormat="1" x14ac:dyDescent="0.3">
      <c r="A332" s="71">
        <v>2</v>
      </c>
      <c r="B332" s="72">
        <v>3</v>
      </c>
      <c r="C332" s="72">
        <v>9</v>
      </c>
      <c r="D332" s="72">
        <v>7</v>
      </c>
      <c r="E332" s="72"/>
      <c r="F332" s="71" t="s">
        <v>285</v>
      </c>
      <c r="G332" s="108">
        <f t="shared" ref="G332:M332" si="148">+G333</f>
        <v>0</v>
      </c>
      <c r="H332" s="108">
        <f t="shared" si="148"/>
        <v>0</v>
      </c>
      <c r="I332" s="108">
        <f t="shared" si="148"/>
        <v>0</v>
      </c>
      <c r="J332" s="108">
        <f t="shared" si="148"/>
        <v>0</v>
      </c>
      <c r="K332" s="108">
        <f t="shared" si="148"/>
        <v>0</v>
      </c>
      <c r="L332" s="108">
        <f t="shared" si="148"/>
        <v>0</v>
      </c>
      <c r="M332" s="108">
        <f t="shared" si="148"/>
        <v>0</v>
      </c>
      <c r="N332" s="108">
        <f>+N333</f>
        <v>0</v>
      </c>
      <c r="O332" s="109">
        <f>+O333</f>
        <v>0</v>
      </c>
      <c r="P332" s="20">
        <v>0</v>
      </c>
      <c r="Q332" s="20">
        <f t="shared" si="123"/>
        <v>0</v>
      </c>
    </row>
    <row r="333" spans="1:17" s="21" customFormat="1" x14ac:dyDescent="0.3">
      <c r="A333" s="95">
        <v>2</v>
      </c>
      <c r="B333" s="86">
        <v>3</v>
      </c>
      <c r="C333" s="86">
        <v>9</v>
      </c>
      <c r="D333" s="86">
        <v>7</v>
      </c>
      <c r="E333" s="86" t="s">
        <v>40</v>
      </c>
      <c r="F333" s="85" t="s">
        <v>285</v>
      </c>
      <c r="G333" s="103">
        <v>0</v>
      </c>
      <c r="H333" s="103">
        <v>0</v>
      </c>
      <c r="I333" s="103">
        <v>0</v>
      </c>
      <c r="J333" s="103">
        <v>0</v>
      </c>
      <c r="K333" s="103">
        <v>0</v>
      </c>
      <c r="L333" s="103">
        <v>0</v>
      </c>
      <c r="M333" s="103">
        <v>0</v>
      </c>
      <c r="N333" s="89">
        <f>SUBTOTAL(9,G333:M333)</f>
        <v>0</v>
      </c>
      <c r="O333" s="90">
        <f>IFERROR(N333/$N$19*100,"0.00")</f>
        <v>0</v>
      </c>
      <c r="P333" s="20">
        <v>0</v>
      </c>
      <c r="Q333" s="20">
        <f t="shared" si="123"/>
        <v>0</v>
      </c>
    </row>
    <row r="334" spans="1:17" s="21" customFormat="1" x14ac:dyDescent="0.3">
      <c r="A334" s="71">
        <v>2</v>
      </c>
      <c r="B334" s="72">
        <v>3</v>
      </c>
      <c r="C334" s="72">
        <v>9</v>
      </c>
      <c r="D334" s="72">
        <v>8</v>
      </c>
      <c r="E334" s="72"/>
      <c r="F334" s="71" t="s">
        <v>286</v>
      </c>
      <c r="G334" s="108">
        <f t="shared" ref="G334:M334" si="149">+G335</f>
        <v>0</v>
      </c>
      <c r="H334" s="108">
        <f t="shared" si="149"/>
        <v>0</v>
      </c>
      <c r="I334" s="108">
        <f t="shared" si="149"/>
        <v>0</v>
      </c>
      <c r="J334" s="108">
        <f t="shared" si="149"/>
        <v>0</v>
      </c>
      <c r="K334" s="108">
        <f t="shared" si="149"/>
        <v>0</v>
      </c>
      <c r="L334" s="108">
        <f t="shared" si="149"/>
        <v>0</v>
      </c>
      <c r="M334" s="108">
        <f t="shared" si="149"/>
        <v>0</v>
      </c>
      <c r="N334" s="108">
        <f>+N335</f>
        <v>0</v>
      </c>
      <c r="O334" s="109">
        <f>+O335</f>
        <v>0</v>
      </c>
      <c r="P334" s="20">
        <v>0</v>
      </c>
      <c r="Q334" s="20">
        <f t="shared" si="123"/>
        <v>0</v>
      </c>
    </row>
    <row r="335" spans="1:17" s="21" customFormat="1" x14ac:dyDescent="0.3">
      <c r="A335" s="95">
        <v>2</v>
      </c>
      <c r="B335" s="86">
        <v>3</v>
      </c>
      <c r="C335" s="86">
        <v>9</v>
      </c>
      <c r="D335" s="86">
        <v>8</v>
      </c>
      <c r="E335" s="86" t="s">
        <v>40</v>
      </c>
      <c r="F335" s="85" t="s">
        <v>286</v>
      </c>
      <c r="G335" s="103">
        <v>0</v>
      </c>
      <c r="H335" s="103">
        <v>0</v>
      </c>
      <c r="I335" s="103">
        <v>0</v>
      </c>
      <c r="J335" s="103">
        <v>0</v>
      </c>
      <c r="K335" s="103">
        <v>0</v>
      </c>
      <c r="L335" s="103">
        <v>0</v>
      </c>
      <c r="M335" s="103">
        <v>0</v>
      </c>
      <c r="N335" s="89">
        <f>SUBTOTAL(9,G335:M335)</f>
        <v>0</v>
      </c>
      <c r="O335" s="90">
        <f>IFERROR(N335/$N$19*100,"0.00")</f>
        <v>0</v>
      </c>
      <c r="P335" s="20">
        <v>0</v>
      </c>
      <c r="Q335" s="20">
        <f t="shared" si="123"/>
        <v>0</v>
      </c>
    </row>
    <row r="336" spans="1:17" s="21" customFormat="1" x14ac:dyDescent="0.3">
      <c r="A336" s="71">
        <v>2</v>
      </c>
      <c r="B336" s="72">
        <v>3</v>
      </c>
      <c r="C336" s="72">
        <v>9</v>
      </c>
      <c r="D336" s="72">
        <v>9</v>
      </c>
      <c r="E336" s="72"/>
      <c r="F336" s="71" t="s">
        <v>287</v>
      </c>
      <c r="G336" s="108">
        <f t="shared" ref="G336:M336" si="150">+G337</f>
        <v>0</v>
      </c>
      <c r="H336" s="108">
        <f t="shared" si="150"/>
        <v>0</v>
      </c>
      <c r="I336" s="108">
        <f t="shared" si="150"/>
        <v>0</v>
      </c>
      <c r="J336" s="108">
        <f t="shared" si="150"/>
        <v>0</v>
      </c>
      <c r="K336" s="108">
        <f t="shared" si="150"/>
        <v>0</v>
      </c>
      <c r="L336" s="108">
        <f t="shared" si="150"/>
        <v>0</v>
      </c>
      <c r="M336" s="108">
        <f t="shared" si="150"/>
        <v>0</v>
      </c>
      <c r="N336" s="108">
        <f>+N337</f>
        <v>0</v>
      </c>
      <c r="O336" s="109">
        <f>+O337</f>
        <v>0</v>
      </c>
      <c r="P336" s="20">
        <v>0</v>
      </c>
      <c r="Q336" s="20">
        <f t="shared" si="123"/>
        <v>0</v>
      </c>
    </row>
    <row r="337" spans="1:17" s="21" customFormat="1" x14ac:dyDescent="0.3">
      <c r="A337" s="95">
        <v>2</v>
      </c>
      <c r="B337" s="86">
        <v>3</v>
      </c>
      <c r="C337" s="86">
        <v>9</v>
      </c>
      <c r="D337" s="86">
        <v>9</v>
      </c>
      <c r="E337" s="86" t="s">
        <v>40</v>
      </c>
      <c r="F337" s="85" t="s">
        <v>287</v>
      </c>
      <c r="G337" s="89">
        <v>0</v>
      </c>
      <c r="H337" s="89">
        <v>0</v>
      </c>
      <c r="I337" s="89">
        <v>0</v>
      </c>
      <c r="J337" s="89">
        <v>0</v>
      </c>
      <c r="K337" s="89">
        <v>0</v>
      </c>
      <c r="L337" s="89">
        <v>0</v>
      </c>
      <c r="M337" s="89">
        <v>0</v>
      </c>
      <c r="N337" s="89">
        <f>SUBTOTAL(9,G337:M337)</f>
        <v>0</v>
      </c>
      <c r="O337" s="90">
        <f>IFERROR(N337/$N$19*100,"0.00")</f>
        <v>0</v>
      </c>
      <c r="P337" s="21">
        <v>0</v>
      </c>
      <c r="Q337" s="20">
        <f t="shared" si="123"/>
        <v>0</v>
      </c>
    </row>
    <row r="338" spans="1:17" s="21" customFormat="1" x14ac:dyDescent="0.3">
      <c r="A338" s="60">
        <v>2</v>
      </c>
      <c r="B338" s="61">
        <v>4</v>
      </c>
      <c r="C338" s="62"/>
      <c r="D338" s="62"/>
      <c r="E338" s="62"/>
      <c r="F338" s="63" t="s">
        <v>288</v>
      </c>
      <c r="G338" s="64">
        <f t="shared" ref="G338:M338" si="151">+G339+G355+G366+G371+G380+G387</f>
        <v>0</v>
      </c>
      <c r="H338" s="64">
        <f t="shared" si="151"/>
        <v>0</v>
      </c>
      <c r="I338" s="64">
        <f t="shared" si="151"/>
        <v>0</v>
      </c>
      <c r="J338" s="64">
        <f t="shared" si="151"/>
        <v>0</v>
      </c>
      <c r="K338" s="64">
        <f t="shared" si="151"/>
        <v>0</v>
      </c>
      <c r="L338" s="64">
        <f t="shared" si="151"/>
        <v>0</v>
      </c>
      <c r="M338" s="64">
        <f t="shared" si="151"/>
        <v>0</v>
      </c>
      <c r="N338" s="64">
        <f>+N339+N355+N366+N371+N380+N387</f>
        <v>0</v>
      </c>
      <c r="O338" s="65">
        <f>+O339+O355+O366+O371+O380+O387</f>
        <v>0</v>
      </c>
      <c r="P338" s="21">
        <v>0</v>
      </c>
      <c r="Q338" s="20">
        <f t="shared" si="123"/>
        <v>0</v>
      </c>
    </row>
    <row r="339" spans="1:17" s="21" customFormat="1" x14ac:dyDescent="0.3">
      <c r="A339" s="66">
        <v>2</v>
      </c>
      <c r="B339" s="67">
        <v>4</v>
      </c>
      <c r="C339" s="67">
        <v>1</v>
      </c>
      <c r="D339" s="67"/>
      <c r="E339" s="67"/>
      <c r="F339" s="68" t="s">
        <v>289</v>
      </c>
      <c r="G339" s="69">
        <f t="shared" ref="G339:M339" si="152">+G340+G344+G348+G351+G353</f>
        <v>0</v>
      </c>
      <c r="H339" s="69">
        <f t="shared" si="152"/>
        <v>0</v>
      </c>
      <c r="I339" s="69">
        <f t="shared" si="152"/>
        <v>0</v>
      </c>
      <c r="J339" s="69">
        <f t="shared" si="152"/>
        <v>0</v>
      </c>
      <c r="K339" s="69">
        <f t="shared" si="152"/>
        <v>0</v>
      </c>
      <c r="L339" s="69">
        <f t="shared" si="152"/>
        <v>0</v>
      </c>
      <c r="M339" s="69">
        <f t="shared" si="152"/>
        <v>0</v>
      </c>
      <c r="N339" s="69">
        <f>+N340+N344+N348+N351+N353</f>
        <v>0</v>
      </c>
      <c r="O339" s="70">
        <f>+O340+O344+O348+O351+O353</f>
        <v>0</v>
      </c>
      <c r="P339" s="21">
        <v>0</v>
      </c>
      <c r="Q339" s="20">
        <f t="shared" si="123"/>
        <v>0</v>
      </c>
    </row>
    <row r="340" spans="1:17" s="21" customFormat="1" x14ac:dyDescent="0.3">
      <c r="A340" s="71">
        <v>2</v>
      </c>
      <c r="B340" s="72">
        <v>4</v>
      </c>
      <c r="C340" s="72">
        <v>1</v>
      </c>
      <c r="D340" s="72">
        <v>1</v>
      </c>
      <c r="E340" s="72"/>
      <c r="F340" s="71" t="s">
        <v>290</v>
      </c>
      <c r="G340" s="108">
        <f t="shared" ref="G340:M340" si="153">+G341+G342+G343</f>
        <v>0</v>
      </c>
      <c r="H340" s="108">
        <f t="shared" si="153"/>
        <v>0</v>
      </c>
      <c r="I340" s="108">
        <f t="shared" si="153"/>
        <v>0</v>
      </c>
      <c r="J340" s="108">
        <f t="shared" si="153"/>
        <v>0</v>
      </c>
      <c r="K340" s="108">
        <f t="shared" si="153"/>
        <v>0</v>
      </c>
      <c r="L340" s="108">
        <f t="shared" si="153"/>
        <v>0</v>
      </c>
      <c r="M340" s="108">
        <f t="shared" si="153"/>
        <v>0</v>
      </c>
      <c r="N340" s="108">
        <f>+N341+N342+N343</f>
        <v>0</v>
      </c>
      <c r="O340" s="109">
        <f>+O341+O342+O343</f>
        <v>0</v>
      </c>
      <c r="P340" s="21">
        <v>0</v>
      </c>
      <c r="Q340" s="20">
        <f t="shared" ref="Q340:Q403" si="154">N340-P340</f>
        <v>0</v>
      </c>
    </row>
    <row r="341" spans="1:17" s="21" customFormat="1" x14ac:dyDescent="0.3">
      <c r="A341" s="95">
        <v>2</v>
      </c>
      <c r="B341" s="86">
        <v>4</v>
      </c>
      <c r="C341" s="86">
        <v>1</v>
      </c>
      <c r="D341" s="86">
        <v>1</v>
      </c>
      <c r="E341" s="86" t="s">
        <v>40</v>
      </c>
      <c r="F341" s="94" t="s">
        <v>291</v>
      </c>
      <c r="G341" s="89">
        <v>0</v>
      </c>
      <c r="H341" s="89">
        <v>0</v>
      </c>
      <c r="I341" s="89">
        <v>0</v>
      </c>
      <c r="J341" s="89">
        <v>0</v>
      </c>
      <c r="K341" s="89">
        <v>0</v>
      </c>
      <c r="L341" s="89">
        <v>0</v>
      </c>
      <c r="M341" s="89">
        <v>0</v>
      </c>
      <c r="N341" s="89">
        <f>SUBTOTAL(9,G341:M341)</f>
        <v>0</v>
      </c>
      <c r="O341" s="90">
        <f>IFERROR(N341/$N$19*100,"0.00")</f>
        <v>0</v>
      </c>
      <c r="P341" s="21">
        <v>0</v>
      </c>
      <c r="Q341" s="20">
        <f t="shared" si="154"/>
        <v>0</v>
      </c>
    </row>
    <row r="342" spans="1:17" s="21" customFormat="1" x14ac:dyDescent="0.3">
      <c r="A342" s="95">
        <v>2</v>
      </c>
      <c r="B342" s="86">
        <v>4</v>
      </c>
      <c r="C342" s="86">
        <v>1</v>
      </c>
      <c r="D342" s="86">
        <v>1</v>
      </c>
      <c r="E342" s="86" t="s">
        <v>42</v>
      </c>
      <c r="F342" s="94" t="s">
        <v>292</v>
      </c>
      <c r="G342" s="89">
        <v>0</v>
      </c>
      <c r="H342" s="89">
        <v>0</v>
      </c>
      <c r="I342" s="89">
        <v>0</v>
      </c>
      <c r="J342" s="89">
        <v>0</v>
      </c>
      <c r="K342" s="89">
        <v>0</v>
      </c>
      <c r="L342" s="89">
        <v>0</v>
      </c>
      <c r="M342" s="89">
        <v>0</v>
      </c>
      <c r="N342" s="89">
        <f>SUBTOTAL(9,G342:M342)</f>
        <v>0</v>
      </c>
      <c r="O342" s="90">
        <f>IFERROR(N342/$N$19*100,"0.00")</f>
        <v>0</v>
      </c>
      <c r="P342" s="21">
        <v>0</v>
      </c>
      <c r="Q342" s="20">
        <f t="shared" si="154"/>
        <v>0</v>
      </c>
    </row>
    <row r="343" spans="1:17" s="21" customFormat="1" x14ac:dyDescent="0.3">
      <c r="A343" s="95">
        <v>2</v>
      </c>
      <c r="B343" s="86">
        <v>4</v>
      </c>
      <c r="C343" s="86">
        <v>1</v>
      </c>
      <c r="D343" s="86">
        <v>1</v>
      </c>
      <c r="E343" s="86" t="s">
        <v>44</v>
      </c>
      <c r="F343" s="94" t="s">
        <v>293</v>
      </c>
      <c r="G343" s="103">
        <v>0</v>
      </c>
      <c r="H343" s="103">
        <v>0</v>
      </c>
      <c r="I343" s="103">
        <v>0</v>
      </c>
      <c r="J343" s="103">
        <v>0</v>
      </c>
      <c r="K343" s="103">
        <v>0</v>
      </c>
      <c r="L343" s="103">
        <v>0</v>
      </c>
      <c r="M343" s="103">
        <v>0</v>
      </c>
      <c r="N343" s="89">
        <f>SUBTOTAL(9,G343:M343)</f>
        <v>0</v>
      </c>
      <c r="O343" s="90">
        <f>IFERROR(N343/$N$19*100,"0.00")</f>
        <v>0</v>
      </c>
      <c r="P343" s="21">
        <v>0</v>
      </c>
      <c r="Q343" s="20">
        <f t="shared" si="154"/>
        <v>0</v>
      </c>
    </row>
    <row r="344" spans="1:17" s="21" customFormat="1" x14ac:dyDescent="0.3">
      <c r="A344" s="71">
        <v>2</v>
      </c>
      <c r="B344" s="72">
        <v>4</v>
      </c>
      <c r="C344" s="72">
        <v>1</v>
      </c>
      <c r="D344" s="72">
        <v>2</v>
      </c>
      <c r="E344" s="72"/>
      <c r="F344" s="71" t="s">
        <v>294</v>
      </c>
      <c r="G344" s="108">
        <f t="shared" ref="G344:M344" si="155">+G345+G346+G347</f>
        <v>0</v>
      </c>
      <c r="H344" s="108">
        <f t="shared" si="155"/>
        <v>0</v>
      </c>
      <c r="I344" s="108">
        <f t="shared" si="155"/>
        <v>0</v>
      </c>
      <c r="J344" s="108">
        <f t="shared" si="155"/>
        <v>0</v>
      </c>
      <c r="K344" s="108">
        <f t="shared" si="155"/>
        <v>0</v>
      </c>
      <c r="L344" s="108">
        <f t="shared" si="155"/>
        <v>0</v>
      </c>
      <c r="M344" s="108">
        <f t="shared" si="155"/>
        <v>0</v>
      </c>
      <c r="N344" s="108">
        <f>+N345+N346+N347</f>
        <v>0</v>
      </c>
      <c r="O344" s="109">
        <f>+O345+O346+O347</f>
        <v>0</v>
      </c>
      <c r="P344" s="21">
        <v>0</v>
      </c>
      <c r="Q344" s="20">
        <f t="shared" si="154"/>
        <v>0</v>
      </c>
    </row>
    <row r="345" spans="1:17" s="21" customFormat="1" x14ac:dyDescent="0.3">
      <c r="A345" s="110">
        <v>2</v>
      </c>
      <c r="B345" s="86">
        <v>4</v>
      </c>
      <c r="C345" s="86">
        <v>1</v>
      </c>
      <c r="D345" s="86">
        <v>2</v>
      </c>
      <c r="E345" s="86" t="s">
        <v>40</v>
      </c>
      <c r="F345" s="94" t="s">
        <v>295</v>
      </c>
      <c r="G345" s="89">
        <v>0</v>
      </c>
      <c r="H345" s="89">
        <v>0</v>
      </c>
      <c r="I345" s="89">
        <v>0</v>
      </c>
      <c r="J345" s="89">
        <v>0</v>
      </c>
      <c r="K345" s="89">
        <v>0</v>
      </c>
      <c r="L345" s="89">
        <v>0</v>
      </c>
      <c r="M345" s="89">
        <v>0</v>
      </c>
      <c r="N345" s="89">
        <f>SUBTOTAL(9,G345:M345)</f>
        <v>0</v>
      </c>
      <c r="O345" s="90">
        <f>IFERROR(N345/$N$19*100,"0.00")</f>
        <v>0</v>
      </c>
      <c r="P345" s="21">
        <v>0</v>
      </c>
      <c r="Q345" s="20">
        <f t="shared" si="154"/>
        <v>0</v>
      </c>
    </row>
    <row r="346" spans="1:17" s="21" customFormat="1" x14ac:dyDescent="0.3">
      <c r="A346" s="95">
        <v>2</v>
      </c>
      <c r="B346" s="86">
        <v>4</v>
      </c>
      <c r="C346" s="86">
        <v>1</v>
      </c>
      <c r="D346" s="86">
        <v>2</v>
      </c>
      <c r="E346" s="86" t="s">
        <v>42</v>
      </c>
      <c r="F346" s="94" t="s">
        <v>296</v>
      </c>
      <c r="G346" s="89">
        <v>0</v>
      </c>
      <c r="H346" s="89">
        <v>0</v>
      </c>
      <c r="I346" s="89">
        <v>0</v>
      </c>
      <c r="J346" s="89">
        <v>0</v>
      </c>
      <c r="K346" s="89">
        <v>0</v>
      </c>
      <c r="L346" s="89">
        <v>0</v>
      </c>
      <c r="M346" s="89">
        <v>0</v>
      </c>
      <c r="N346" s="89">
        <f>SUBTOTAL(9,G346:M346)</f>
        <v>0</v>
      </c>
      <c r="O346" s="90">
        <f>IFERROR(N346/$N$19*100,"0.00")</f>
        <v>0</v>
      </c>
      <c r="P346" s="21">
        <v>0</v>
      </c>
      <c r="Q346" s="20">
        <f t="shared" si="154"/>
        <v>0</v>
      </c>
    </row>
    <row r="347" spans="1:17" s="21" customFormat="1" x14ac:dyDescent="0.3">
      <c r="A347" s="95">
        <v>2</v>
      </c>
      <c r="B347" s="86">
        <v>4</v>
      </c>
      <c r="C347" s="86">
        <v>1</v>
      </c>
      <c r="D347" s="86">
        <v>2</v>
      </c>
      <c r="E347" s="86" t="s">
        <v>44</v>
      </c>
      <c r="F347" s="94" t="s">
        <v>297</v>
      </c>
      <c r="G347" s="103">
        <v>0</v>
      </c>
      <c r="H347" s="103">
        <v>0</v>
      </c>
      <c r="I347" s="103">
        <v>0</v>
      </c>
      <c r="J347" s="103">
        <v>0</v>
      </c>
      <c r="K347" s="103">
        <v>0</v>
      </c>
      <c r="L347" s="103">
        <v>0</v>
      </c>
      <c r="M347" s="103">
        <v>0</v>
      </c>
      <c r="N347" s="89">
        <f>SUBTOTAL(9,G347:M347)</f>
        <v>0</v>
      </c>
      <c r="O347" s="90">
        <f>IFERROR(N347/$N$19*100,"0.00")</f>
        <v>0</v>
      </c>
      <c r="P347" s="21">
        <v>0</v>
      </c>
      <c r="Q347" s="20">
        <f t="shared" si="154"/>
        <v>0</v>
      </c>
    </row>
    <row r="348" spans="1:17" s="21" customFormat="1" x14ac:dyDescent="0.3">
      <c r="A348" s="71">
        <v>2</v>
      </c>
      <c r="B348" s="72">
        <v>4</v>
      </c>
      <c r="C348" s="72">
        <v>1</v>
      </c>
      <c r="D348" s="72">
        <v>4</v>
      </c>
      <c r="E348" s="86"/>
      <c r="F348" s="118" t="s">
        <v>298</v>
      </c>
      <c r="G348" s="108">
        <f t="shared" ref="G348:M348" si="156">+G349+G350</f>
        <v>0</v>
      </c>
      <c r="H348" s="108">
        <f t="shared" si="156"/>
        <v>0</v>
      </c>
      <c r="I348" s="108">
        <f t="shared" si="156"/>
        <v>0</v>
      </c>
      <c r="J348" s="108">
        <f t="shared" si="156"/>
        <v>0</v>
      </c>
      <c r="K348" s="108">
        <f t="shared" si="156"/>
        <v>0</v>
      </c>
      <c r="L348" s="108">
        <f t="shared" si="156"/>
        <v>0</v>
      </c>
      <c r="M348" s="108">
        <f t="shared" si="156"/>
        <v>0</v>
      </c>
      <c r="N348" s="108">
        <f>+N349+N350</f>
        <v>0</v>
      </c>
      <c r="O348" s="109">
        <f>+O349+O350</f>
        <v>0</v>
      </c>
      <c r="P348" s="21">
        <v>0</v>
      </c>
      <c r="Q348" s="20">
        <f t="shared" si="154"/>
        <v>0</v>
      </c>
    </row>
    <row r="349" spans="1:17" s="21" customFormat="1" x14ac:dyDescent="0.3">
      <c r="A349" s="119">
        <v>2</v>
      </c>
      <c r="B349" s="120">
        <v>4</v>
      </c>
      <c r="C349" s="120">
        <v>1</v>
      </c>
      <c r="D349" s="120">
        <v>4</v>
      </c>
      <c r="E349" s="86" t="s">
        <v>40</v>
      </c>
      <c r="F349" s="121" t="s">
        <v>299</v>
      </c>
      <c r="G349" s="89">
        <v>0</v>
      </c>
      <c r="H349" s="89">
        <v>0</v>
      </c>
      <c r="I349" s="89">
        <v>0</v>
      </c>
      <c r="J349" s="89">
        <v>0</v>
      </c>
      <c r="K349" s="89">
        <v>0</v>
      </c>
      <c r="L349" s="89">
        <v>0</v>
      </c>
      <c r="M349" s="89">
        <v>0</v>
      </c>
      <c r="N349" s="89">
        <f>SUBTOTAL(9,G349:M349)</f>
        <v>0</v>
      </c>
      <c r="O349" s="90">
        <f>IFERROR(N349/$N$19*100,"0.00")</f>
        <v>0</v>
      </c>
      <c r="P349" s="21">
        <v>0</v>
      </c>
      <c r="Q349" s="20">
        <f t="shared" si="154"/>
        <v>0</v>
      </c>
    </row>
    <row r="350" spans="1:17" s="21" customFormat="1" x14ac:dyDescent="0.3">
      <c r="A350" s="95">
        <v>2</v>
      </c>
      <c r="B350" s="86">
        <v>4</v>
      </c>
      <c r="C350" s="86">
        <v>1</v>
      </c>
      <c r="D350" s="86">
        <v>4</v>
      </c>
      <c r="E350" s="86" t="s">
        <v>42</v>
      </c>
      <c r="F350" s="94" t="s">
        <v>300</v>
      </c>
      <c r="G350" s="103">
        <v>0</v>
      </c>
      <c r="H350" s="103">
        <v>0</v>
      </c>
      <c r="I350" s="103">
        <v>0</v>
      </c>
      <c r="J350" s="103">
        <v>0</v>
      </c>
      <c r="K350" s="103">
        <v>0</v>
      </c>
      <c r="L350" s="103">
        <v>0</v>
      </c>
      <c r="M350" s="103">
        <v>0</v>
      </c>
      <c r="N350" s="89">
        <f>SUBTOTAL(9,G350:M350)</f>
        <v>0</v>
      </c>
      <c r="O350" s="90">
        <f>IFERROR(N350/$N$19*100,"0.00")</f>
        <v>0</v>
      </c>
      <c r="P350" s="21">
        <v>0</v>
      </c>
      <c r="Q350" s="20">
        <f t="shared" si="154"/>
        <v>0</v>
      </c>
    </row>
    <row r="351" spans="1:17" s="21" customFormat="1" ht="40.5" x14ac:dyDescent="0.3">
      <c r="A351" s="106">
        <v>2</v>
      </c>
      <c r="B351" s="72">
        <v>4</v>
      </c>
      <c r="C351" s="72">
        <v>1</v>
      </c>
      <c r="D351" s="72">
        <v>5</v>
      </c>
      <c r="E351" s="72"/>
      <c r="F351" s="118" t="s">
        <v>301</v>
      </c>
      <c r="G351" s="74">
        <f t="shared" ref="G351:M351" si="157">+G352</f>
        <v>0</v>
      </c>
      <c r="H351" s="74">
        <f t="shared" si="157"/>
        <v>0</v>
      </c>
      <c r="I351" s="74">
        <f t="shared" si="157"/>
        <v>0</v>
      </c>
      <c r="J351" s="74">
        <f t="shared" si="157"/>
        <v>0</v>
      </c>
      <c r="K351" s="74">
        <f t="shared" si="157"/>
        <v>0</v>
      </c>
      <c r="L351" s="74">
        <f t="shared" si="157"/>
        <v>0</v>
      </c>
      <c r="M351" s="74">
        <f t="shared" si="157"/>
        <v>0</v>
      </c>
      <c r="N351" s="74">
        <f>+N352</f>
        <v>0</v>
      </c>
      <c r="O351" s="75">
        <f>+O352</f>
        <v>0</v>
      </c>
      <c r="P351" s="21">
        <v>0</v>
      </c>
      <c r="Q351" s="20">
        <f t="shared" si="154"/>
        <v>0</v>
      </c>
    </row>
    <row r="352" spans="1:17" s="21" customFormat="1" x14ac:dyDescent="0.3">
      <c r="A352" s="95">
        <v>2</v>
      </c>
      <c r="B352" s="86">
        <v>4</v>
      </c>
      <c r="C352" s="86">
        <v>1</v>
      </c>
      <c r="D352" s="86">
        <v>5</v>
      </c>
      <c r="E352" s="86" t="s">
        <v>40</v>
      </c>
      <c r="F352" s="94" t="s">
        <v>301</v>
      </c>
      <c r="G352" s="103">
        <v>0</v>
      </c>
      <c r="H352" s="103">
        <v>0</v>
      </c>
      <c r="I352" s="103">
        <v>0</v>
      </c>
      <c r="J352" s="103">
        <v>0</v>
      </c>
      <c r="K352" s="103">
        <v>0</v>
      </c>
      <c r="L352" s="103">
        <v>0</v>
      </c>
      <c r="M352" s="103">
        <v>0</v>
      </c>
      <c r="N352" s="89">
        <f>SUBTOTAL(9,G352:M352)</f>
        <v>0</v>
      </c>
      <c r="O352" s="90">
        <f>IFERROR(N352/$N$19*100,"0.00")</f>
        <v>0</v>
      </c>
      <c r="P352" s="21">
        <v>0</v>
      </c>
      <c r="Q352" s="20">
        <f t="shared" si="154"/>
        <v>0</v>
      </c>
    </row>
    <row r="353" spans="1:17" s="21" customFormat="1" ht="40.5" x14ac:dyDescent="0.3">
      <c r="A353" s="71">
        <v>2</v>
      </c>
      <c r="B353" s="72">
        <v>4</v>
      </c>
      <c r="C353" s="72">
        <v>1</v>
      </c>
      <c r="D353" s="72">
        <v>6</v>
      </c>
      <c r="E353" s="86"/>
      <c r="F353" s="118" t="s">
        <v>302</v>
      </c>
      <c r="G353" s="108">
        <f t="shared" ref="G353:M353" si="158">+G354</f>
        <v>0</v>
      </c>
      <c r="H353" s="108">
        <f t="shared" si="158"/>
        <v>0</v>
      </c>
      <c r="I353" s="108">
        <f t="shared" si="158"/>
        <v>0</v>
      </c>
      <c r="J353" s="108">
        <f t="shared" si="158"/>
        <v>0</v>
      </c>
      <c r="K353" s="108">
        <f t="shared" si="158"/>
        <v>0</v>
      </c>
      <c r="L353" s="108">
        <f t="shared" si="158"/>
        <v>0</v>
      </c>
      <c r="M353" s="108">
        <f t="shared" si="158"/>
        <v>0</v>
      </c>
      <c r="N353" s="108">
        <f>+N354</f>
        <v>0</v>
      </c>
      <c r="O353" s="109">
        <f>+O354</f>
        <v>0</v>
      </c>
      <c r="P353" s="21">
        <v>0</v>
      </c>
      <c r="Q353" s="20">
        <f t="shared" si="154"/>
        <v>0</v>
      </c>
    </row>
    <row r="354" spans="1:17" s="21" customFormat="1" x14ac:dyDescent="0.3">
      <c r="A354" s="95">
        <v>2</v>
      </c>
      <c r="B354" s="86">
        <v>4</v>
      </c>
      <c r="C354" s="86">
        <v>1</v>
      </c>
      <c r="D354" s="86">
        <v>6</v>
      </c>
      <c r="E354" s="86" t="s">
        <v>40</v>
      </c>
      <c r="F354" s="94" t="s">
        <v>303</v>
      </c>
      <c r="G354" s="103">
        <v>0</v>
      </c>
      <c r="H354" s="103">
        <v>0</v>
      </c>
      <c r="I354" s="103">
        <v>0</v>
      </c>
      <c r="J354" s="103">
        <v>0</v>
      </c>
      <c r="K354" s="103">
        <v>0</v>
      </c>
      <c r="L354" s="103">
        <v>0</v>
      </c>
      <c r="M354" s="103">
        <v>0</v>
      </c>
      <c r="N354" s="89">
        <f>SUBTOTAL(9,G354:M354)</f>
        <v>0</v>
      </c>
      <c r="O354" s="90">
        <f>IFERROR(N354/$N$19*100,"0.00")</f>
        <v>0</v>
      </c>
      <c r="P354" s="21">
        <v>0</v>
      </c>
      <c r="Q354" s="20">
        <f t="shared" si="154"/>
        <v>0</v>
      </c>
    </row>
    <row r="355" spans="1:17" s="21" customFormat="1" x14ac:dyDescent="0.3">
      <c r="A355" s="66">
        <v>2</v>
      </c>
      <c r="B355" s="67">
        <v>4</v>
      </c>
      <c r="C355" s="67">
        <v>2</v>
      </c>
      <c r="D355" s="67"/>
      <c r="E355" s="67"/>
      <c r="F355" s="68" t="s">
        <v>304</v>
      </c>
      <c r="G355" s="69">
        <f t="shared" ref="G355:M355" si="159">+G356+G358+G362</f>
        <v>0</v>
      </c>
      <c r="H355" s="69">
        <f t="shared" si="159"/>
        <v>0</v>
      </c>
      <c r="I355" s="69">
        <f t="shared" si="159"/>
        <v>0</v>
      </c>
      <c r="J355" s="69">
        <f t="shared" si="159"/>
        <v>0</v>
      </c>
      <c r="K355" s="69">
        <f t="shared" si="159"/>
        <v>0</v>
      </c>
      <c r="L355" s="69">
        <f t="shared" si="159"/>
        <v>0</v>
      </c>
      <c r="M355" s="69">
        <f t="shared" si="159"/>
        <v>0</v>
      </c>
      <c r="N355" s="69">
        <f>+N356+N358+N362</f>
        <v>0</v>
      </c>
      <c r="O355" s="70">
        <f>+O356+O358+O362</f>
        <v>0</v>
      </c>
      <c r="P355" s="21">
        <v>0</v>
      </c>
      <c r="Q355" s="20">
        <f t="shared" si="154"/>
        <v>0</v>
      </c>
    </row>
    <row r="356" spans="1:17" s="21" customFormat="1" x14ac:dyDescent="0.3">
      <c r="A356" s="71">
        <v>2</v>
      </c>
      <c r="B356" s="72">
        <v>4</v>
      </c>
      <c r="C356" s="72">
        <v>2</v>
      </c>
      <c r="D356" s="72">
        <v>1</v>
      </c>
      <c r="E356" s="86"/>
      <c r="F356" s="71" t="s">
        <v>305</v>
      </c>
      <c r="G356" s="108">
        <f t="shared" ref="G356:M356" si="160">+G357</f>
        <v>0</v>
      </c>
      <c r="H356" s="108">
        <f t="shared" si="160"/>
        <v>0</v>
      </c>
      <c r="I356" s="108">
        <f t="shared" si="160"/>
        <v>0</v>
      </c>
      <c r="J356" s="108">
        <f t="shared" si="160"/>
        <v>0</v>
      </c>
      <c r="K356" s="108">
        <f t="shared" si="160"/>
        <v>0</v>
      </c>
      <c r="L356" s="108">
        <f t="shared" si="160"/>
        <v>0</v>
      </c>
      <c r="M356" s="108">
        <f t="shared" si="160"/>
        <v>0</v>
      </c>
      <c r="N356" s="108">
        <f>+N357</f>
        <v>0</v>
      </c>
      <c r="O356" s="109">
        <f>+O357</f>
        <v>0</v>
      </c>
      <c r="P356" s="21">
        <v>0</v>
      </c>
      <c r="Q356" s="20">
        <f t="shared" si="154"/>
        <v>0</v>
      </c>
    </row>
    <row r="357" spans="1:17" s="21" customFormat="1" x14ac:dyDescent="0.3">
      <c r="A357" s="85">
        <v>2</v>
      </c>
      <c r="B357" s="86">
        <v>4</v>
      </c>
      <c r="C357" s="86">
        <v>2</v>
      </c>
      <c r="D357" s="86">
        <v>1</v>
      </c>
      <c r="E357" s="86" t="s">
        <v>40</v>
      </c>
      <c r="F357" s="94" t="s">
        <v>306</v>
      </c>
      <c r="G357" s="103">
        <v>0</v>
      </c>
      <c r="H357" s="103">
        <v>0</v>
      </c>
      <c r="I357" s="103">
        <v>0</v>
      </c>
      <c r="J357" s="103">
        <v>0</v>
      </c>
      <c r="K357" s="103">
        <v>0</v>
      </c>
      <c r="L357" s="103">
        <v>0</v>
      </c>
      <c r="M357" s="103">
        <v>0</v>
      </c>
      <c r="N357" s="89">
        <f>SUBTOTAL(9,G357:M357)</f>
        <v>0</v>
      </c>
      <c r="O357" s="90">
        <f>IFERROR(N357/$N$19*100,"0.00")</f>
        <v>0</v>
      </c>
      <c r="P357" s="21">
        <v>0</v>
      </c>
      <c r="Q357" s="20">
        <f t="shared" si="154"/>
        <v>0</v>
      </c>
    </row>
    <row r="358" spans="1:17" s="21" customFormat="1" ht="40.5" x14ac:dyDescent="0.3">
      <c r="A358" s="71">
        <v>2</v>
      </c>
      <c r="B358" s="72">
        <v>4</v>
      </c>
      <c r="C358" s="72">
        <v>2</v>
      </c>
      <c r="D358" s="72">
        <v>2</v>
      </c>
      <c r="E358" s="86"/>
      <c r="F358" s="118" t="s">
        <v>307</v>
      </c>
      <c r="G358" s="74">
        <f t="shared" ref="G358:M358" si="161">+G359+G360+G361</f>
        <v>0</v>
      </c>
      <c r="H358" s="74">
        <f t="shared" si="161"/>
        <v>0</v>
      </c>
      <c r="I358" s="74">
        <f t="shared" si="161"/>
        <v>0</v>
      </c>
      <c r="J358" s="74">
        <f t="shared" si="161"/>
        <v>0</v>
      </c>
      <c r="K358" s="74">
        <f t="shared" si="161"/>
        <v>0</v>
      </c>
      <c r="L358" s="74">
        <f t="shared" si="161"/>
        <v>0</v>
      </c>
      <c r="M358" s="74">
        <f t="shared" si="161"/>
        <v>0</v>
      </c>
      <c r="N358" s="74">
        <f>+N359+N360+N361</f>
        <v>0</v>
      </c>
      <c r="O358" s="75">
        <f>+O359+O360+O361</f>
        <v>0</v>
      </c>
      <c r="P358" s="21">
        <v>0</v>
      </c>
      <c r="Q358" s="20">
        <f t="shared" si="154"/>
        <v>0</v>
      </c>
    </row>
    <row r="359" spans="1:17" s="21" customFormat="1" ht="40.5" x14ac:dyDescent="0.3">
      <c r="A359" s="85">
        <v>2</v>
      </c>
      <c r="B359" s="86">
        <v>4</v>
      </c>
      <c r="C359" s="86">
        <v>2</v>
      </c>
      <c r="D359" s="86">
        <v>2</v>
      </c>
      <c r="E359" s="86" t="s">
        <v>40</v>
      </c>
      <c r="F359" s="94" t="s">
        <v>308</v>
      </c>
      <c r="G359" s="103">
        <v>0</v>
      </c>
      <c r="H359" s="103">
        <v>0</v>
      </c>
      <c r="I359" s="103">
        <v>0</v>
      </c>
      <c r="J359" s="103">
        <v>0</v>
      </c>
      <c r="K359" s="103">
        <v>0</v>
      </c>
      <c r="L359" s="103">
        <v>0</v>
      </c>
      <c r="M359" s="103">
        <v>0</v>
      </c>
      <c r="N359" s="89">
        <f>SUBTOTAL(9,G359:M359)</f>
        <v>0</v>
      </c>
      <c r="O359" s="90">
        <f>IFERROR(N359/$N$19*100,"0.00")</f>
        <v>0</v>
      </c>
      <c r="P359" s="21">
        <v>0</v>
      </c>
      <c r="Q359" s="20">
        <f t="shared" si="154"/>
        <v>0</v>
      </c>
    </row>
    <row r="360" spans="1:17" s="21" customFormat="1" ht="40.5" x14ac:dyDescent="0.3">
      <c r="A360" s="85">
        <v>2</v>
      </c>
      <c r="B360" s="86">
        <v>4</v>
      </c>
      <c r="C360" s="86">
        <v>2</v>
      </c>
      <c r="D360" s="86">
        <v>2</v>
      </c>
      <c r="E360" s="86" t="s">
        <v>42</v>
      </c>
      <c r="F360" s="94" t="s">
        <v>309</v>
      </c>
      <c r="G360" s="103">
        <v>0</v>
      </c>
      <c r="H360" s="103">
        <v>0</v>
      </c>
      <c r="I360" s="103">
        <v>0</v>
      </c>
      <c r="J360" s="103">
        <v>0</v>
      </c>
      <c r="K360" s="103">
        <v>0</v>
      </c>
      <c r="L360" s="103">
        <v>0</v>
      </c>
      <c r="M360" s="103">
        <v>0</v>
      </c>
      <c r="N360" s="89">
        <f>SUBTOTAL(9,G360:M360)</f>
        <v>0</v>
      </c>
      <c r="O360" s="90">
        <f>IFERROR(N360/$N$19*100,"0.00")</f>
        <v>0</v>
      </c>
      <c r="P360" s="21">
        <v>0</v>
      </c>
      <c r="Q360" s="20">
        <f t="shared" si="154"/>
        <v>0</v>
      </c>
    </row>
    <row r="361" spans="1:17" s="21" customFormat="1" ht="60.75" x14ac:dyDescent="0.3">
      <c r="A361" s="85">
        <v>2</v>
      </c>
      <c r="B361" s="86">
        <v>4</v>
      </c>
      <c r="C361" s="86">
        <v>2</v>
      </c>
      <c r="D361" s="86">
        <v>2</v>
      </c>
      <c r="E361" s="86" t="s">
        <v>44</v>
      </c>
      <c r="F361" s="94" t="s">
        <v>310</v>
      </c>
      <c r="G361" s="103">
        <v>0</v>
      </c>
      <c r="H361" s="103">
        <v>0</v>
      </c>
      <c r="I361" s="103">
        <v>0</v>
      </c>
      <c r="J361" s="103">
        <v>0</v>
      </c>
      <c r="K361" s="103">
        <v>0</v>
      </c>
      <c r="L361" s="103">
        <v>0</v>
      </c>
      <c r="M361" s="103">
        <v>0</v>
      </c>
      <c r="N361" s="89">
        <f>SUBTOTAL(9,G361:M361)</f>
        <v>0</v>
      </c>
      <c r="O361" s="90">
        <f>IFERROR(N361/$N$19*100,"0.00")</f>
        <v>0</v>
      </c>
      <c r="P361" s="21">
        <v>0</v>
      </c>
      <c r="Q361" s="20">
        <f t="shared" si="154"/>
        <v>0</v>
      </c>
    </row>
    <row r="362" spans="1:17" s="21" customFormat="1" ht="40.5" x14ac:dyDescent="0.3">
      <c r="A362" s="71">
        <v>2</v>
      </c>
      <c r="B362" s="72">
        <v>4</v>
      </c>
      <c r="C362" s="72">
        <v>2</v>
      </c>
      <c r="D362" s="72">
        <v>3</v>
      </c>
      <c r="E362" s="72"/>
      <c r="F362" s="118" t="s">
        <v>311</v>
      </c>
      <c r="G362" s="103">
        <f t="shared" ref="G362:M362" si="162">G363+G364+G365</f>
        <v>0</v>
      </c>
      <c r="H362" s="103">
        <f t="shared" si="162"/>
        <v>0</v>
      </c>
      <c r="I362" s="103">
        <f t="shared" si="162"/>
        <v>0</v>
      </c>
      <c r="J362" s="103">
        <f t="shared" si="162"/>
        <v>0</v>
      </c>
      <c r="K362" s="103">
        <f t="shared" si="162"/>
        <v>0</v>
      </c>
      <c r="L362" s="103">
        <f t="shared" si="162"/>
        <v>0</v>
      </c>
      <c r="M362" s="103">
        <f t="shared" si="162"/>
        <v>0</v>
      </c>
      <c r="N362" s="103">
        <f>N363+N364+N365</f>
        <v>0</v>
      </c>
      <c r="O362" s="122">
        <f>O363+O364+O365</f>
        <v>0</v>
      </c>
      <c r="P362" s="21">
        <v>0</v>
      </c>
      <c r="Q362" s="20">
        <f t="shared" si="154"/>
        <v>0</v>
      </c>
    </row>
    <row r="363" spans="1:17" s="21" customFormat="1" ht="40.5" x14ac:dyDescent="0.3">
      <c r="A363" s="85">
        <v>2</v>
      </c>
      <c r="B363" s="86">
        <v>4</v>
      </c>
      <c r="C363" s="86">
        <v>2</v>
      </c>
      <c r="D363" s="86">
        <v>3</v>
      </c>
      <c r="E363" s="86" t="s">
        <v>40</v>
      </c>
      <c r="F363" s="94" t="s">
        <v>312</v>
      </c>
      <c r="G363" s="89">
        <v>0</v>
      </c>
      <c r="H363" s="89">
        <v>0</v>
      </c>
      <c r="I363" s="89">
        <v>0</v>
      </c>
      <c r="J363" s="89">
        <v>0</v>
      </c>
      <c r="K363" s="89">
        <v>0</v>
      </c>
      <c r="L363" s="89">
        <v>0</v>
      </c>
      <c r="M363" s="89">
        <v>0</v>
      </c>
      <c r="N363" s="89">
        <f>SUBTOTAL(9,G363:M363)</f>
        <v>0</v>
      </c>
      <c r="O363" s="90">
        <f>IFERROR(N363/$N$19*100,"0.00")</f>
        <v>0</v>
      </c>
      <c r="P363" s="21">
        <v>0</v>
      </c>
      <c r="Q363" s="20">
        <f t="shared" si="154"/>
        <v>0</v>
      </c>
    </row>
    <row r="364" spans="1:17" s="21" customFormat="1" ht="40.5" x14ac:dyDescent="0.3">
      <c r="A364" s="85">
        <v>2</v>
      </c>
      <c r="B364" s="86">
        <v>4</v>
      </c>
      <c r="C364" s="86">
        <v>2</v>
      </c>
      <c r="D364" s="86">
        <v>3</v>
      </c>
      <c r="E364" s="86" t="s">
        <v>42</v>
      </c>
      <c r="F364" s="94" t="s">
        <v>313</v>
      </c>
      <c r="G364" s="89">
        <v>0</v>
      </c>
      <c r="H364" s="89">
        <v>0</v>
      </c>
      <c r="I364" s="89">
        <v>0</v>
      </c>
      <c r="J364" s="89">
        <v>0</v>
      </c>
      <c r="K364" s="89">
        <v>0</v>
      </c>
      <c r="L364" s="89">
        <v>0</v>
      </c>
      <c r="M364" s="89">
        <v>0</v>
      </c>
      <c r="N364" s="89">
        <f>SUBTOTAL(9,G364:M364)</f>
        <v>0</v>
      </c>
      <c r="O364" s="90">
        <f>IFERROR(N364/$N$19*100,"0.00")</f>
        <v>0</v>
      </c>
      <c r="P364" s="21">
        <v>0</v>
      </c>
      <c r="Q364" s="20">
        <f t="shared" si="154"/>
        <v>0</v>
      </c>
    </row>
    <row r="365" spans="1:17" s="21" customFormat="1" ht="40.5" x14ac:dyDescent="0.3">
      <c r="A365" s="85">
        <v>2</v>
      </c>
      <c r="B365" s="86">
        <v>4</v>
      </c>
      <c r="C365" s="86">
        <v>2</v>
      </c>
      <c r="D365" s="86">
        <v>3</v>
      </c>
      <c r="E365" s="86" t="s">
        <v>44</v>
      </c>
      <c r="F365" s="94" t="s">
        <v>314</v>
      </c>
      <c r="G365" s="89">
        <v>0</v>
      </c>
      <c r="H365" s="89">
        <v>0</v>
      </c>
      <c r="I365" s="89">
        <v>0</v>
      </c>
      <c r="J365" s="89">
        <v>0</v>
      </c>
      <c r="K365" s="89">
        <v>0</v>
      </c>
      <c r="L365" s="89">
        <v>0</v>
      </c>
      <c r="M365" s="89">
        <v>0</v>
      </c>
      <c r="N365" s="89">
        <f>SUBTOTAL(9,G365:M365)</f>
        <v>0</v>
      </c>
      <c r="O365" s="90">
        <f>IFERROR(N365/$N$19*100,"0.00")</f>
        <v>0</v>
      </c>
      <c r="P365" s="21">
        <v>0</v>
      </c>
      <c r="Q365" s="20">
        <f t="shared" si="154"/>
        <v>0</v>
      </c>
    </row>
    <row r="366" spans="1:17" s="21" customFormat="1" x14ac:dyDescent="0.3">
      <c r="A366" s="66">
        <v>2</v>
      </c>
      <c r="B366" s="67">
        <v>4</v>
      </c>
      <c r="C366" s="67">
        <v>4</v>
      </c>
      <c r="D366" s="67"/>
      <c r="E366" s="67"/>
      <c r="F366" s="68" t="s">
        <v>315</v>
      </c>
      <c r="G366" s="69">
        <f t="shared" ref="G366:M366" si="163">+G367</f>
        <v>0</v>
      </c>
      <c r="H366" s="69">
        <f t="shared" si="163"/>
        <v>0</v>
      </c>
      <c r="I366" s="69">
        <f t="shared" si="163"/>
        <v>0</v>
      </c>
      <c r="J366" s="69">
        <f t="shared" si="163"/>
        <v>0</v>
      </c>
      <c r="K366" s="69">
        <f t="shared" si="163"/>
        <v>0</v>
      </c>
      <c r="L366" s="69">
        <f t="shared" si="163"/>
        <v>0</v>
      </c>
      <c r="M366" s="69">
        <f t="shared" si="163"/>
        <v>0</v>
      </c>
      <c r="N366" s="69">
        <f>+N367</f>
        <v>0</v>
      </c>
      <c r="O366" s="70">
        <f>+O367</f>
        <v>0</v>
      </c>
      <c r="P366" s="21">
        <v>0</v>
      </c>
      <c r="Q366" s="20">
        <f t="shared" si="154"/>
        <v>0</v>
      </c>
    </row>
    <row r="367" spans="1:17" s="21" customFormat="1" ht="40.5" x14ac:dyDescent="0.3">
      <c r="A367" s="71">
        <v>2</v>
      </c>
      <c r="B367" s="72">
        <v>4</v>
      </c>
      <c r="C367" s="72">
        <v>4</v>
      </c>
      <c r="D367" s="72">
        <v>1</v>
      </c>
      <c r="E367" s="72"/>
      <c r="F367" s="118" t="s">
        <v>316</v>
      </c>
      <c r="G367" s="103">
        <f t="shared" ref="G367:M367" si="164">+G368+G369+G370</f>
        <v>0</v>
      </c>
      <c r="H367" s="103">
        <f t="shared" si="164"/>
        <v>0</v>
      </c>
      <c r="I367" s="103">
        <f t="shared" si="164"/>
        <v>0</v>
      </c>
      <c r="J367" s="103">
        <f t="shared" si="164"/>
        <v>0</v>
      </c>
      <c r="K367" s="103">
        <f t="shared" si="164"/>
        <v>0</v>
      </c>
      <c r="L367" s="103">
        <f t="shared" si="164"/>
        <v>0</v>
      </c>
      <c r="M367" s="103">
        <f t="shared" si="164"/>
        <v>0</v>
      </c>
      <c r="N367" s="103">
        <f>+N368+N369+N370</f>
        <v>0</v>
      </c>
      <c r="O367" s="122">
        <f>+O368+O369+O370</f>
        <v>0</v>
      </c>
      <c r="P367" s="21">
        <v>0</v>
      </c>
      <c r="Q367" s="20">
        <f t="shared" si="154"/>
        <v>0</v>
      </c>
    </row>
    <row r="368" spans="1:17" s="21" customFormat="1" ht="40.5" x14ac:dyDescent="0.3">
      <c r="A368" s="85">
        <v>2</v>
      </c>
      <c r="B368" s="86">
        <v>4</v>
      </c>
      <c r="C368" s="86">
        <v>4</v>
      </c>
      <c r="D368" s="86">
        <v>1</v>
      </c>
      <c r="E368" s="86" t="s">
        <v>40</v>
      </c>
      <c r="F368" s="94" t="s">
        <v>317</v>
      </c>
      <c r="G368" s="89">
        <v>0</v>
      </c>
      <c r="H368" s="89">
        <v>0</v>
      </c>
      <c r="I368" s="89">
        <v>0</v>
      </c>
      <c r="J368" s="89">
        <v>0</v>
      </c>
      <c r="K368" s="89">
        <v>0</v>
      </c>
      <c r="L368" s="89">
        <v>0</v>
      </c>
      <c r="M368" s="89">
        <v>0</v>
      </c>
      <c r="N368" s="89">
        <f>SUBTOTAL(9,G368:M368)</f>
        <v>0</v>
      </c>
      <c r="O368" s="90">
        <f>IFERROR(N368/$N$19*100,"0.00")</f>
        <v>0</v>
      </c>
      <c r="P368" s="21">
        <v>0</v>
      </c>
      <c r="Q368" s="20">
        <f t="shared" si="154"/>
        <v>0</v>
      </c>
    </row>
    <row r="369" spans="1:17" s="21" customFormat="1" ht="40.5" x14ac:dyDescent="0.3">
      <c r="A369" s="85">
        <v>2</v>
      </c>
      <c r="B369" s="86">
        <v>4</v>
      </c>
      <c r="C369" s="86">
        <v>4</v>
      </c>
      <c r="D369" s="86">
        <v>1</v>
      </c>
      <c r="E369" s="86" t="s">
        <v>42</v>
      </c>
      <c r="F369" s="94" t="s">
        <v>318</v>
      </c>
      <c r="G369" s="89">
        <v>0</v>
      </c>
      <c r="H369" s="89">
        <v>0</v>
      </c>
      <c r="I369" s="89">
        <v>0</v>
      </c>
      <c r="J369" s="89">
        <v>0</v>
      </c>
      <c r="K369" s="89">
        <v>0</v>
      </c>
      <c r="L369" s="89">
        <v>0</v>
      </c>
      <c r="M369" s="89">
        <v>0</v>
      </c>
      <c r="N369" s="89">
        <f>SUBTOTAL(9,G369:M369)</f>
        <v>0</v>
      </c>
      <c r="O369" s="90">
        <f>IFERROR(N369/$N$19*100,"0.00")</f>
        <v>0</v>
      </c>
      <c r="P369" s="21">
        <v>0</v>
      </c>
      <c r="Q369" s="20">
        <f t="shared" si="154"/>
        <v>0</v>
      </c>
    </row>
    <row r="370" spans="1:17" s="21" customFormat="1" ht="60.75" x14ac:dyDescent="0.3">
      <c r="A370" s="85">
        <v>2</v>
      </c>
      <c r="B370" s="86">
        <v>4</v>
      </c>
      <c r="C370" s="86">
        <v>4</v>
      </c>
      <c r="D370" s="86">
        <v>1</v>
      </c>
      <c r="E370" s="86" t="s">
        <v>44</v>
      </c>
      <c r="F370" s="94" t="s">
        <v>319</v>
      </c>
      <c r="G370" s="89">
        <v>0</v>
      </c>
      <c r="H370" s="89">
        <v>0</v>
      </c>
      <c r="I370" s="89">
        <v>0</v>
      </c>
      <c r="J370" s="89">
        <v>0</v>
      </c>
      <c r="K370" s="89">
        <v>0</v>
      </c>
      <c r="L370" s="89">
        <v>0</v>
      </c>
      <c r="M370" s="89">
        <v>0</v>
      </c>
      <c r="N370" s="89">
        <f>SUBTOTAL(9,G370:M370)</f>
        <v>0</v>
      </c>
      <c r="O370" s="90">
        <f>IFERROR(N370/$N$19*100,"0.00")</f>
        <v>0</v>
      </c>
      <c r="P370" s="21">
        <v>0</v>
      </c>
      <c r="Q370" s="20">
        <f t="shared" si="154"/>
        <v>0</v>
      </c>
    </row>
    <row r="371" spans="1:17" s="21" customFormat="1" x14ac:dyDescent="0.3">
      <c r="A371" s="66">
        <v>2</v>
      </c>
      <c r="B371" s="67">
        <v>4</v>
      </c>
      <c r="C371" s="67">
        <v>6</v>
      </c>
      <c r="D371" s="67"/>
      <c r="E371" s="67"/>
      <c r="F371" s="68" t="s">
        <v>320</v>
      </c>
      <c r="G371" s="69">
        <f t="shared" ref="G371:M371" si="165">+G372+G374+G376+G378</f>
        <v>0</v>
      </c>
      <c r="H371" s="69">
        <f t="shared" si="165"/>
        <v>0</v>
      </c>
      <c r="I371" s="69">
        <f t="shared" si="165"/>
        <v>0</v>
      </c>
      <c r="J371" s="69">
        <f t="shared" si="165"/>
        <v>0</v>
      </c>
      <c r="K371" s="69">
        <f t="shared" si="165"/>
        <v>0</v>
      </c>
      <c r="L371" s="69">
        <f t="shared" si="165"/>
        <v>0</v>
      </c>
      <c r="M371" s="69">
        <f t="shared" si="165"/>
        <v>0</v>
      </c>
      <c r="N371" s="69">
        <f>+N372+N374+N376+N378</f>
        <v>0</v>
      </c>
      <c r="O371" s="70">
        <f>+O372+O374+O376+O378</f>
        <v>0</v>
      </c>
      <c r="P371" s="21">
        <v>0</v>
      </c>
      <c r="Q371" s="20">
        <f t="shared" si="154"/>
        <v>0</v>
      </c>
    </row>
    <row r="372" spans="1:17" s="21" customFormat="1" x14ac:dyDescent="0.3">
      <c r="A372" s="106">
        <v>2</v>
      </c>
      <c r="B372" s="72">
        <v>4</v>
      </c>
      <c r="C372" s="72">
        <v>6</v>
      </c>
      <c r="D372" s="72">
        <v>1</v>
      </c>
      <c r="E372" s="72"/>
      <c r="F372" s="118" t="s">
        <v>321</v>
      </c>
      <c r="G372" s="108">
        <f t="shared" ref="G372:M372" si="166">+G373</f>
        <v>0</v>
      </c>
      <c r="H372" s="108">
        <f t="shared" si="166"/>
        <v>0</v>
      </c>
      <c r="I372" s="108">
        <f t="shared" si="166"/>
        <v>0</v>
      </c>
      <c r="J372" s="108">
        <f t="shared" si="166"/>
        <v>0</v>
      </c>
      <c r="K372" s="108">
        <f t="shared" si="166"/>
        <v>0</v>
      </c>
      <c r="L372" s="108">
        <f t="shared" si="166"/>
        <v>0</v>
      </c>
      <c r="M372" s="108">
        <f t="shared" si="166"/>
        <v>0</v>
      </c>
      <c r="N372" s="108">
        <f>+N373</f>
        <v>0</v>
      </c>
      <c r="O372" s="109">
        <f>+O373</f>
        <v>0</v>
      </c>
      <c r="P372" s="21">
        <v>0</v>
      </c>
      <c r="Q372" s="20">
        <f t="shared" si="154"/>
        <v>0</v>
      </c>
    </row>
    <row r="373" spans="1:17" s="21" customFormat="1" x14ac:dyDescent="0.3">
      <c r="A373" s="95">
        <v>2</v>
      </c>
      <c r="B373" s="86">
        <v>4</v>
      </c>
      <c r="C373" s="86">
        <v>6</v>
      </c>
      <c r="D373" s="86">
        <v>1</v>
      </c>
      <c r="E373" s="86" t="s">
        <v>40</v>
      </c>
      <c r="F373" s="94" t="s">
        <v>321</v>
      </c>
      <c r="G373" s="103">
        <v>0</v>
      </c>
      <c r="H373" s="103">
        <v>0</v>
      </c>
      <c r="I373" s="103">
        <v>0</v>
      </c>
      <c r="J373" s="103">
        <v>0</v>
      </c>
      <c r="K373" s="103">
        <v>0</v>
      </c>
      <c r="L373" s="103">
        <v>0</v>
      </c>
      <c r="M373" s="103">
        <v>0</v>
      </c>
      <c r="N373" s="89">
        <f>SUBTOTAL(9,G373:M373)</f>
        <v>0</v>
      </c>
      <c r="O373" s="90">
        <f>IFERROR(N373/$N$19*100,"0.00")</f>
        <v>0</v>
      </c>
      <c r="P373" s="21">
        <v>0</v>
      </c>
      <c r="Q373" s="20">
        <f t="shared" si="154"/>
        <v>0</v>
      </c>
    </row>
    <row r="374" spans="1:17" s="21" customFormat="1" ht="40.5" x14ac:dyDescent="0.3">
      <c r="A374" s="123">
        <v>2</v>
      </c>
      <c r="B374" s="124">
        <v>4</v>
      </c>
      <c r="C374" s="124">
        <v>6</v>
      </c>
      <c r="D374" s="124">
        <v>2</v>
      </c>
      <c r="E374" s="124"/>
      <c r="F374" s="125" t="s">
        <v>322</v>
      </c>
      <c r="G374" s="74">
        <f t="shared" ref="G374:M374" si="167">+G375</f>
        <v>0</v>
      </c>
      <c r="H374" s="74">
        <f t="shared" si="167"/>
        <v>0</v>
      </c>
      <c r="I374" s="74">
        <f t="shared" si="167"/>
        <v>0</v>
      </c>
      <c r="J374" s="74">
        <f t="shared" si="167"/>
        <v>0</v>
      </c>
      <c r="K374" s="74">
        <f t="shared" si="167"/>
        <v>0</v>
      </c>
      <c r="L374" s="74">
        <f t="shared" si="167"/>
        <v>0</v>
      </c>
      <c r="M374" s="74">
        <f t="shared" si="167"/>
        <v>0</v>
      </c>
      <c r="N374" s="101">
        <f>+N375</f>
        <v>0</v>
      </c>
      <c r="O374" s="126">
        <f>+O375</f>
        <v>0</v>
      </c>
      <c r="P374" s="21">
        <v>0</v>
      </c>
      <c r="Q374" s="20">
        <f t="shared" si="154"/>
        <v>0</v>
      </c>
    </row>
    <row r="375" spans="1:17" s="21" customFormat="1" ht="40.5" x14ac:dyDescent="0.3">
      <c r="A375" s="95">
        <v>2</v>
      </c>
      <c r="B375" s="86">
        <v>4</v>
      </c>
      <c r="C375" s="86">
        <v>6</v>
      </c>
      <c r="D375" s="86">
        <v>2</v>
      </c>
      <c r="E375" s="86" t="s">
        <v>40</v>
      </c>
      <c r="F375" s="94" t="s">
        <v>322</v>
      </c>
      <c r="G375" s="103">
        <v>0</v>
      </c>
      <c r="H375" s="103">
        <v>0</v>
      </c>
      <c r="I375" s="103">
        <v>0</v>
      </c>
      <c r="J375" s="103">
        <v>0</v>
      </c>
      <c r="K375" s="103">
        <v>0</v>
      </c>
      <c r="L375" s="103">
        <v>0</v>
      </c>
      <c r="M375" s="103">
        <v>0</v>
      </c>
      <c r="N375" s="89">
        <f>SUBTOTAL(9,G375:M375)</f>
        <v>0</v>
      </c>
      <c r="O375" s="90">
        <f>IFERROR(N375/$N$19*100,"0.00")</f>
        <v>0</v>
      </c>
      <c r="P375" s="21">
        <v>0</v>
      </c>
      <c r="Q375" s="20">
        <f t="shared" si="154"/>
        <v>0</v>
      </c>
    </row>
    <row r="376" spans="1:17" s="21" customFormat="1" ht="40.5" x14ac:dyDescent="0.3">
      <c r="A376" s="106">
        <v>2</v>
      </c>
      <c r="B376" s="72">
        <v>4</v>
      </c>
      <c r="C376" s="72">
        <v>6</v>
      </c>
      <c r="D376" s="72">
        <v>3</v>
      </c>
      <c r="E376" s="86"/>
      <c r="F376" s="118" t="s">
        <v>323</v>
      </c>
      <c r="G376" s="74">
        <f t="shared" ref="G376:M376" si="168">+G377</f>
        <v>0</v>
      </c>
      <c r="H376" s="74">
        <f t="shared" si="168"/>
        <v>0</v>
      </c>
      <c r="I376" s="74">
        <f t="shared" si="168"/>
        <v>0</v>
      </c>
      <c r="J376" s="74">
        <f t="shared" si="168"/>
        <v>0</v>
      </c>
      <c r="K376" s="74">
        <f t="shared" si="168"/>
        <v>0</v>
      </c>
      <c r="L376" s="74">
        <f t="shared" si="168"/>
        <v>0</v>
      </c>
      <c r="M376" s="74">
        <f t="shared" si="168"/>
        <v>0</v>
      </c>
      <c r="N376" s="74">
        <f>+N377</f>
        <v>0</v>
      </c>
      <c r="O376" s="75">
        <f>+O377</f>
        <v>0</v>
      </c>
      <c r="P376" s="21">
        <v>0</v>
      </c>
      <c r="Q376" s="20">
        <f t="shared" si="154"/>
        <v>0</v>
      </c>
    </row>
    <row r="377" spans="1:17" s="21" customFormat="1" ht="40.5" x14ac:dyDescent="0.3">
      <c r="A377" s="95">
        <v>2</v>
      </c>
      <c r="B377" s="86">
        <v>4</v>
      </c>
      <c r="C377" s="86">
        <v>6</v>
      </c>
      <c r="D377" s="86">
        <v>3</v>
      </c>
      <c r="E377" s="86" t="s">
        <v>40</v>
      </c>
      <c r="F377" s="94" t="s">
        <v>323</v>
      </c>
      <c r="G377" s="103">
        <v>0</v>
      </c>
      <c r="H377" s="103">
        <v>0</v>
      </c>
      <c r="I377" s="103">
        <v>0</v>
      </c>
      <c r="J377" s="103">
        <v>0</v>
      </c>
      <c r="K377" s="103">
        <v>0</v>
      </c>
      <c r="L377" s="103">
        <v>0</v>
      </c>
      <c r="M377" s="103">
        <v>0</v>
      </c>
      <c r="N377" s="89">
        <f>SUBTOTAL(9,G377:M377)</f>
        <v>0</v>
      </c>
      <c r="O377" s="90">
        <f>IFERROR(N377/$N$19*100,"0.00")</f>
        <v>0</v>
      </c>
      <c r="P377" s="21">
        <v>0</v>
      </c>
      <c r="Q377" s="20">
        <f t="shared" si="154"/>
        <v>0</v>
      </c>
    </row>
    <row r="378" spans="1:17" s="21" customFormat="1" ht="40.5" x14ac:dyDescent="0.3">
      <c r="A378" s="106">
        <v>2</v>
      </c>
      <c r="B378" s="72">
        <v>4</v>
      </c>
      <c r="C378" s="72">
        <v>6</v>
      </c>
      <c r="D378" s="72">
        <v>4</v>
      </c>
      <c r="E378" s="72"/>
      <c r="F378" s="118" t="s">
        <v>324</v>
      </c>
      <c r="G378" s="74">
        <f t="shared" ref="G378:M378" si="169">+G379</f>
        <v>0</v>
      </c>
      <c r="H378" s="74">
        <f t="shared" si="169"/>
        <v>0</v>
      </c>
      <c r="I378" s="74">
        <f t="shared" si="169"/>
        <v>0</v>
      </c>
      <c r="J378" s="74">
        <f t="shared" si="169"/>
        <v>0</v>
      </c>
      <c r="K378" s="74">
        <f t="shared" si="169"/>
        <v>0</v>
      </c>
      <c r="L378" s="74">
        <f t="shared" si="169"/>
        <v>0</v>
      </c>
      <c r="M378" s="74">
        <f t="shared" si="169"/>
        <v>0</v>
      </c>
      <c r="N378" s="74">
        <f>+N379</f>
        <v>0</v>
      </c>
      <c r="O378" s="75">
        <f>+O379</f>
        <v>0</v>
      </c>
      <c r="P378" s="21">
        <v>0</v>
      </c>
      <c r="Q378" s="20">
        <f t="shared" si="154"/>
        <v>0</v>
      </c>
    </row>
    <row r="379" spans="1:17" s="21" customFormat="1" ht="40.5" x14ac:dyDescent="0.3">
      <c r="A379" s="95">
        <v>2</v>
      </c>
      <c r="B379" s="86">
        <v>4</v>
      </c>
      <c r="C379" s="86">
        <v>6</v>
      </c>
      <c r="D379" s="86">
        <v>4</v>
      </c>
      <c r="E379" s="86" t="s">
        <v>40</v>
      </c>
      <c r="F379" s="94" t="s">
        <v>324</v>
      </c>
      <c r="G379" s="103">
        <v>0</v>
      </c>
      <c r="H379" s="103">
        <v>0</v>
      </c>
      <c r="I379" s="103">
        <v>0</v>
      </c>
      <c r="J379" s="103">
        <v>0</v>
      </c>
      <c r="K379" s="103">
        <v>0</v>
      </c>
      <c r="L379" s="103">
        <v>0</v>
      </c>
      <c r="M379" s="103">
        <v>0</v>
      </c>
      <c r="N379" s="89">
        <f>SUBTOTAL(9,G379:M379)</f>
        <v>0</v>
      </c>
      <c r="O379" s="90">
        <f>IFERROR(N379/$N$19*100,"0.00")</f>
        <v>0</v>
      </c>
      <c r="P379" s="21">
        <v>0</v>
      </c>
      <c r="Q379" s="20">
        <f t="shared" si="154"/>
        <v>0</v>
      </c>
    </row>
    <row r="380" spans="1:17" s="21" customFormat="1" x14ac:dyDescent="0.3">
      <c r="A380" s="66">
        <v>2</v>
      </c>
      <c r="B380" s="67">
        <v>4</v>
      </c>
      <c r="C380" s="67">
        <v>7</v>
      </c>
      <c r="D380" s="67"/>
      <c r="E380" s="67"/>
      <c r="F380" s="68" t="s">
        <v>325</v>
      </c>
      <c r="G380" s="69">
        <f t="shared" ref="G380:M380" si="170">+G381+G383+G385</f>
        <v>0</v>
      </c>
      <c r="H380" s="69">
        <f t="shared" si="170"/>
        <v>0</v>
      </c>
      <c r="I380" s="69">
        <f t="shared" si="170"/>
        <v>0</v>
      </c>
      <c r="J380" s="69">
        <f t="shared" si="170"/>
        <v>0</v>
      </c>
      <c r="K380" s="69">
        <f t="shared" si="170"/>
        <v>0</v>
      </c>
      <c r="L380" s="69">
        <f t="shared" si="170"/>
        <v>0</v>
      </c>
      <c r="M380" s="69">
        <f t="shared" si="170"/>
        <v>0</v>
      </c>
      <c r="N380" s="69">
        <f>+N381+N383+N385</f>
        <v>0</v>
      </c>
      <c r="O380" s="70">
        <f>+O381+O383+O385</f>
        <v>0</v>
      </c>
      <c r="P380" s="21">
        <v>0</v>
      </c>
      <c r="Q380" s="20">
        <f t="shared" si="154"/>
        <v>0</v>
      </c>
    </row>
    <row r="381" spans="1:17" s="21" customFormat="1" ht="40.5" x14ac:dyDescent="0.3">
      <c r="A381" s="71">
        <v>2</v>
      </c>
      <c r="B381" s="72">
        <v>4</v>
      </c>
      <c r="C381" s="72">
        <v>7</v>
      </c>
      <c r="D381" s="72">
        <v>1</v>
      </c>
      <c r="E381" s="72"/>
      <c r="F381" s="118" t="s">
        <v>326</v>
      </c>
      <c r="G381" s="108">
        <f t="shared" ref="G381:M381" si="171">+G382</f>
        <v>0</v>
      </c>
      <c r="H381" s="108">
        <f t="shared" si="171"/>
        <v>0</v>
      </c>
      <c r="I381" s="108">
        <f t="shared" si="171"/>
        <v>0</v>
      </c>
      <c r="J381" s="108">
        <f t="shared" si="171"/>
        <v>0</v>
      </c>
      <c r="K381" s="108">
        <f t="shared" si="171"/>
        <v>0</v>
      </c>
      <c r="L381" s="108">
        <f t="shared" si="171"/>
        <v>0</v>
      </c>
      <c r="M381" s="108">
        <f t="shared" si="171"/>
        <v>0</v>
      </c>
      <c r="N381" s="108">
        <f>+N382</f>
        <v>0</v>
      </c>
      <c r="O381" s="109">
        <f>+O382</f>
        <v>0</v>
      </c>
      <c r="P381" s="21">
        <v>0</v>
      </c>
      <c r="Q381" s="20">
        <f t="shared" si="154"/>
        <v>0</v>
      </c>
    </row>
    <row r="382" spans="1:17" s="21" customFormat="1" x14ac:dyDescent="0.3">
      <c r="A382" s="95">
        <v>2</v>
      </c>
      <c r="B382" s="86">
        <v>4</v>
      </c>
      <c r="C382" s="86">
        <v>7</v>
      </c>
      <c r="D382" s="86">
        <v>1</v>
      </c>
      <c r="E382" s="86" t="s">
        <v>40</v>
      </c>
      <c r="F382" s="94" t="s">
        <v>327</v>
      </c>
      <c r="G382" s="103">
        <v>0</v>
      </c>
      <c r="H382" s="103">
        <v>0</v>
      </c>
      <c r="I382" s="103">
        <v>0</v>
      </c>
      <c r="J382" s="103">
        <v>0</v>
      </c>
      <c r="K382" s="103">
        <v>0</v>
      </c>
      <c r="L382" s="103">
        <v>0</v>
      </c>
      <c r="M382" s="103">
        <v>0</v>
      </c>
      <c r="N382" s="89">
        <f>SUBTOTAL(9,G382:M382)</f>
        <v>0</v>
      </c>
      <c r="O382" s="90">
        <f>IFERROR(N382/$N$19*100,"0.00")</f>
        <v>0</v>
      </c>
      <c r="P382" s="21">
        <v>0</v>
      </c>
      <c r="Q382" s="20">
        <f t="shared" si="154"/>
        <v>0</v>
      </c>
    </row>
    <row r="383" spans="1:17" s="21" customFormat="1" ht="40.5" x14ac:dyDescent="0.3">
      <c r="A383" s="106">
        <v>2</v>
      </c>
      <c r="B383" s="72">
        <v>4</v>
      </c>
      <c r="C383" s="72">
        <v>7</v>
      </c>
      <c r="D383" s="72">
        <v>2</v>
      </c>
      <c r="E383" s="72"/>
      <c r="F383" s="118" t="s">
        <v>328</v>
      </c>
      <c r="G383" s="74">
        <f t="shared" ref="G383:M383" si="172">+G384</f>
        <v>0</v>
      </c>
      <c r="H383" s="74">
        <f t="shared" si="172"/>
        <v>0</v>
      </c>
      <c r="I383" s="74">
        <f t="shared" si="172"/>
        <v>0</v>
      </c>
      <c r="J383" s="74">
        <f t="shared" si="172"/>
        <v>0</v>
      </c>
      <c r="K383" s="74">
        <f t="shared" si="172"/>
        <v>0</v>
      </c>
      <c r="L383" s="74">
        <f t="shared" si="172"/>
        <v>0</v>
      </c>
      <c r="M383" s="74">
        <f t="shared" si="172"/>
        <v>0</v>
      </c>
      <c r="N383" s="74">
        <f>+N384</f>
        <v>0</v>
      </c>
      <c r="O383" s="75">
        <f>+O384</f>
        <v>0</v>
      </c>
      <c r="P383" s="21">
        <v>0</v>
      </c>
      <c r="Q383" s="20">
        <f t="shared" si="154"/>
        <v>0</v>
      </c>
    </row>
    <row r="384" spans="1:17" s="21" customFormat="1" x14ac:dyDescent="0.3">
      <c r="A384" s="95">
        <v>2</v>
      </c>
      <c r="B384" s="86">
        <v>4</v>
      </c>
      <c r="C384" s="86">
        <v>7</v>
      </c>
      <c r="D384" s="86">
        <v>2</v>
      </c>
      <c r="E384" s="86" t="s">
        <v>40</v>
      </c>
      <c r="F384" s="94" t="s">
        <v>329</v>
      </c>
      <c r="G384" s="103">
        <v>0</v>
      </c>
      <c r="H384" s="103">
        <v>0</v>
      </c>
      <c r="I384" s="103">
        <v>0</v>
      </c>
      <c r="J384" s="103">
        <v>0</v>
      </c>
      <c r="K384" s="103">
        <v>0</v>
      </c>
      <c r="L384" s="103">
        <v>0</v>
      </c>
      <c r="M384" s="103">
        <v>0</v>
      </c>
      <c r="N384" s="89">
        <f>SUBTOTAL(9,G384:M384)</f>
        <v>0</v>
      </c>
      <c r="O384" s="90">
        <f>IFERROR(N384/$N$19*100,"0.00")</f>
        <v>0</v>
      </c>
      <c r="P384" s="21">
        <v>0</v>
      </c>
      <c r="Q384" s="20">
        <f t="shared" si="154"/>
        <v>0</v>
      </c>
    </row>
    <row r="385" spans="1:17" s="21" customFormat="1" x14ac:dyDescent="0.3">
      <c r="A385" s="106">
        <v>2</v>
      </c>
      <c r="B385" s="72">
        <v>4</v>
      </c>
      <c r="C385" s="72">
        <v>7</v>
      </c>
      <c r="D385" s="72">
        <v>3</v>
      </c>
      <c r="E385" s="72"/>
      <c r="F385" s="118" t="s">
        <v>330</v>
      </c>
      <c r="G385" s="74">
        <f t="shared" ref="G385:M385" si="173">+G386</f>
        <v>0</v>
      </c>
      <c r="H385" s="74">
        <f t="shared" si="173"/>
        <v>0</v>
      </c>
      <c r="I385" s="74">
        <f t="shared" si="173"/>
        <v>0</v>
      </c>
      <c r="J385" s="74">
        <f t="shared" si="173"/>
        <v>0</v>
      </c>
      <c r="K385" s="74">
        <f t="shared" si="173"/>
        <v>0</v>
      </c>
      <c r="L385" s="74">
        <f t="shared" si="173"/>
        <v>0</v>
      </c>
      <c r="M385" s="74">
        <f t="shared" si="173"/>
        <v>0</v>
      </c>
      <c r="N385" s="74">
        <f>+N386</f>
        <v>0</v>
      </c>
      <c r="O385" s="75">
        <f>+O386</f>
        <v>0</v>
      </c>
      <c r="P385" s="21">
        <v>0</v>
      </c>
      <c r="Q385" s="20">
        <f t="shared" si="154"/>
        <v>0</v>
      </c>
    </row>
    <row r="386" spans="1:17" s="21" customFormat="1" x14ac:dyDescent="0.3">
      <c r="A386" s="95">
        <v>2</v>
      </c>
      <c r="B386" s="86">
        <v>4</v>
      </c>
      <c r="C386" s="86">
        <v>7</v>
      </c>
      <c r="D386" s="86">
        <v>3</v>
      </c>
      <c r="E386" s="86" t="s">
        <v>40</v>
      </c>
      <c r="F386" s="94" t="s">
        <v>330</v>
      </c>
      <c r="G386" s="103">
        <v>0</v>
      </c>
      <c r="H386" s="103">
        <v>0</v>
      </c>
      <c r="I386" s="103">
        <v>0</v>
      </c>
      <c r="J386" s="103">
        <v>0</v>
      </c>
      <c r="K386" s="103">
        <v>0</v>
      </c>
      <c r="L386" s="103">
        <v>0</v>
      </c>
      <c r="M386" s="103">
        <v>0</v>
      </c>
      <c r="N386" s="89">
        <f>SUBTOTAL(9,G386:M386)</f>
        <v>0</v>
      </c>
      <c r="O386" s="90">
        <f>IFERROR(N386/$N$19*100,"0.00")</f>
        <v>0</v>
      </c>
      <c r="P386" s="21">
        <v>0</v>
      </c>
      <c r="Q386" s="20">
        <f t="shared" si="154"/>
        <v>0</v>
      </c>
    </row>
    <row r="387" spans="1:17" s="21" customFormat="1" x14ac:dyDescent="0.3">
      <c r="A387" s="66">
        <v>2</v>
      </c>
      <c r="B387" s="67">
        <v>4</v>
      </c>
      <c r="C387" s="67">
        <v>9</v>
      </c>
      <c r="D387" s="67"/>
      <c r="E387" s="67"/>
      <c r="F387" s="68" t="s">
        <v>331</v>
      </c>
      <c r="G387" s="69">
        <f t="shared" ref="G387:M387" si="174">+G388+G390+G392+G394</f>
        <v>0</v>
      </c>
      <c r="H387" s="69">
        <f t="shared" si="174"/>
        <v>0</v>
      </c>
      <c r="I387" s="69">
        <f t="shared" si="174"/>
        <v>0</v>
      </c>
      <c r="J387" s="69">
        <f t="shared" si="174"/>
        <v>0</v>
      </c>
      <c r="K387" s="69">
        <f t="shared" si="174"/>
        <v>0</v>
      </c>
      <c r="L387" s="69">
        <f t="shared" si="174"/>
        <v>0</v>
      </c>
      <c r="M387" s="69">
        <f t="shared" si="174"/>
        <v>0</v>
      </c>
      <c r="N387" s="69">
        <f>+N388+N390+N392+N394</f>
        <v>0</v>
      </c>
      <c r="O387" s="70">
        <f>+O388+O390+O392+O394</f>
        <v>0</v>
      </c>
      <c r="P387" s="21">
        <v>0</v>
      </c>
      <c r="Q387" s="20">
        <f t="shared" si="154"/>
        <v>0</v>
      </c>
    </row>
    <row r="388" spans="1:17" s="21" customFormat="1" ht="40.5" x14ac:dyDescent="0.3">
      <c r="A388" s="106">
        <v>2</v>
      </c>
      <c r="B388" s="72">
        <v>4</v>
      </c>
      <c r="C388" s="72">
        <v>9</v>
      </c>
      <c r="D388" s="72">
        <v>1</v>
      </c>
      <c r="E388" s="72"/>
      <c r="F388" s="118" t="s">
        <v>331</v>
      </c>
      <c r="G388" s="108">
        <f t="shared" ref="G388:M388" si="175">+G389</f>
        <v>0</v>
      </c>
      <c r="H388" s="108">
        <f t="shared" si="175"/>
        <v>0</v>
      </c>
      <c r="I388" s="108">
        <f t="shared" si="175"/>
        <v>0</v>
      </c>
      <c r="J388" s="108">
        <f t="shared" si="175"/>
        <v>0</v>
      </c>
      <c r="K388" s="108">
        <f t="shared" si="175"/>
        <v>0</v>
      </c>
      <c r="L388" s="108">
        <f t="shared" si="175"/>
        <v>0</v>
      </c>
      <c r="M388" s="108">
        <f t="shared" si="175"/>
        <v>0</v>
      </c>
      <c r="N388" s="108">
        <f>+N389</f>
        <v>0</v>
      </c>
      <c r="O388" s="109">
        <f>+O389</f>
        <v>0</v>
      </c>
      <c r="P388" s="21">
        <v>0</v>
      </c>
      <c r="Q388" s="20">
        <f t="shared" si="154"/>
        <v>0</v>
      </c>
    </row>
    <row r="389" spans="1:17" s="21" customFormat="1" ht="40.5" x14ac:dyDescent="0.3">
      <c r="A389" s="95">
        <v>2</v>
      </c>
      <c r="B389" s="86">
        <v>4</v>
      </c>
      <c r="C389" s="86">
        <v>9</v>
      </c>
      <c r="D389" s="86">
        <v>1</v>
      </c>
      <c r="E389" s="86" t="s">
        <v>40</v>
      </c>
      <c r="F389" s="94" t="s">
        <v>331</v>
      </c>
      <c r="G389" s="103">
        <v>0</v>
      </c>
      <c r="H389" s="103">
        <v>0</v>
      </c>
      <c r="I389" s="103">
        <v>0</v>
      </c>
      <c r="J389" s="103">
        <v>0</v>
      </c>
      <c r="K389" s="103">
        <v>0</v>
      </c>
      <c r="L389" s="103">
        <v>0</v>
      </c>
      <c r="M389" s="103">
        <v>0</v>
      </c>
      <c r="N389" s="89">
        <f>SUBTOTAL(9,G389:M389)</f>
        <v>0</v>
      </c>
      <c r="O389" s="90">
        <f>IFERROR(N389/$N$19*100,"0.00")</f>
        <v>0</v>
      </c>
      <c r="P389" s="21">
        <v>0</v>
      </c>
      <c r="Q389" s="20">
        <f t="shared" si="154"/>
        <v>0</v>
      </c>
    </row>
    <row r="390" spans="1:17" s="21" customFormat="1" ht="40.5" x14ac:dyDescent="0.3">
      <c r="A390" s="106">
        <v>2</v>
      </c>
      <c r="B390" s="72">
        <v>4</v>
      </c>
      <c r="C390" s="72">
        <v>9</v>
      </c>
      <c r="D390" s="72">
        <v>2</v>
      </c>
      <c r="E390" s="72"/>
      <c r="F390" s="118" t="s">
        <v>332</v>
      </c>
      <c r="G390" s="108">
        <f t="shared" ref="G390:M390" si="176">+G391</f>
        <v>0</v>
      </c>
      <c r="H390" s="108">
        <f t="shared" si="176"/>
        <v>0</v>
      </c>
      <c r="I390" s="108">
        <f t="shared" si="176"/>
        <v>0</v>
      </c>
      <c r="J390" s="108">
        <f t="shared" si="176"/>
        <v>0</v>
      </c>
      <c r="K390" s="108">
        <f t="shared" si="176"/>
        <v>0</v>
      </c>
      <c r="L390" s="108">
        <f t="shared" si="176"/>
        <v>0</v>
      </c>
      <c r="M390" s="108">
        <f t="shared" si="176"/>
        <v>0</v>
      </c>
      <c r="N390" s="108">
        <f>+N391</f>
        <v>0</v>
      </c>
      <c r="O390" s="109">
        <f>+O391</f>
        <v>0</v>
      </c>
      <c r="P390" s="21">
        <v>0</v>
      </c>
      <c r="Q390" s="20">
        <f t="shared" si="154"/>
        <v>0</v>
      </c>
    </row>
    <row r="391" spans="1:17" s="21" customFormat="1" x14ac:dyDescent="0.3">
      <c r="A391" s="95">
        <v>2</v>
      </c>
      <c r="B391" s="86">
        <v>4</v>
      </c>
      <c r="C391" s="86">
        <v>9</v>
      </c>
      <c r="D391" s="86">
        <v>2</v>
      </c>
      <c r="E391" s="86" t="s">
        <v>40</v>
      </c>
      <c r="F391" s="94" t="s">
        <v>332</v>
      </c>
      <c r="G391" s="103">
        <v>0</v>
      </c>
      <c r="H391" s="103">
        <v>0</v>
      </c>
      <c r="I391" s="103">
        <v>0</v>
      </c>
      <c r="J391" s="103">
        <v>0</v>
      </c>
      <c r="K391" s="103">
        <v>0</v>
      </c>
      <c r="L391" s="103">
        <v>0</v>
      </c>
      <c r="M391" s="103">
        <v>0</v>
      </c>
      <c r="N391" s="89">
        <f>SUBTOTAL(9,G391:M391)</f>
        <v>0</v>
      </c>
      <c r="O391" s="90">
        <f>IFERROR(N391/$N$19*100,"0.00")</f>
        <v>0</v>
      </c>
      <c r="P391" s="21">
        <v>0</v>
      </c>
      <c r="Q391" s="20">
        <f t="shared" si="154"/>
        <v>0</v>
      </c>
    </row>
    <row r="392" spans="1:17" s="21" customFormat="1" ht="40.5" x14ac:dyDescent="0.3">
      <c r="A392" s="106">
        <v>2</v>
      </c>
      <c r="B392" s="72">
        <v>4</v>
      </c>
      <c r="C392" s="72">
        <v>9</v>
      </c>
      <c r="D392" s="72">
        <v>3</v>
      </c>
      <c r="E392" s="72"/>
      <c r="F392" s="118" t="s">
        <v>333</v>
      </c>
      <c r="G392" s="108">
        <f t="shared" ref="G392:M392" si="177">+G393</f>
        <v>0</v>
      </c>
      <c r="H392" s="108">
        <f t="shared" si="177"/>
        <v>0</v>
      </c>
      <c r="I392" s="108">
        <f t="shared" si="177"/>
        <v>0</v>
      </c>
      <c r="J392" s="108">
        <f t="shared" si="177"/>
        <v>0</v>
      </c>
      <c r="K392" s="108">
        <f t="shared" si="177"/>
        <v>0</v>
      </c>
      <c r="L392" s="108">
        <f t="shared" si="177"/>
        <v>0</v>
      </c>
      <c r="M392" s="108">
        <f t="shared" si="177"/>
        <v>0</v>
      </c>
      <c r="N392" s="108">
        <f>+N393</f>
        <v>0</v>
      </c>
      <c r="O392" s="109">
        <f>+O393</f>
        <v>0</v>
      </c>
      <c r="P392" s="21">
        <v>0</v>
      </c>
      <c r="Q392" s="20">
        <f t="shared" si="154"/>
        <v>0</v>
      </c>
    </row>
    <row r="393" spans="1:17" s="21" customFormat="1" x14ac:dyDescent="0.3">
      <c r="A393" s="95">
        <v>2</v>
      </c>
      <c r="B393" s="86">
        <v>4</v>
      </c>
      <c r="C393" s="86">
        <v>9</v>
      </c>
      <c r="D393" s="86">
        <v>3</v>
      </c>
      <c r="E393" s="86" t="s">
        <v>40</v>
      </c>
      <c r="F393" s="94" t="s">
        <v>333</v>
      </c>
      <c r="G393" s="103">
        <v>0</v>
      </c>
      <c r="H393" s="103">
        <v>0</v>
      </c>
      <c r="I393" s="103">
        <v>0</v>
      </c>
      <c r="J393" s="103">
        <v>0</v>
      </c>
      <c r="K393" s="103">
        <v>0</v>
      </c>
      <c r="L393" s="103">
        <v>0</v>
      </c>
      <c r="M393" s="103">
        <v>0</v>
      </c>
      <c r="N393" s="89">
        <f>SUBTOTAL(9,G393:M393)</f>
        <v>0</v>
      </c>
      <c r="O393" s="90">
        <f>IFERROR(N393/$N$19*100,"0.00")</f>
        <v>0</v>
      </c>
      <c r="P393" s="21">
        <v>0</v>
      </c>
      <c r="Q393" s="20">
        <f t="shared" si="154"/>
        <v>0</v>
      </c>
    </row>
    <row r="394" spans="1:17" s="21" customFormat="1" ht="40.5" x14ac:dyDescent="0.3">
      <c r="A394" s="106">
        <v>2</v>
      </c>
      <c r="B394" s="72">
        <v>4</v>
      </c>
      <c r="C394" s="72">
        <v>9</v>
      </c>
      <c r="D394" s="72">
        <v>4</v>
      </c>
      <c r="E394" s="72"/>
      <c r="F394" s="118" t="s">
        <v>334</v>
      </c>
      <c r="G394" s="108">
        <f t="shared" ref="G394:M394" si="178">+G395</f>
        <v>0</v>
      </c>
      <c r="H394" s="108">
        <f t="shared" si="178"/>
        <v>0</v>
      </c>
      <c r="I394" s="108">
        <f t="shared" si="178"/>
        <v>0</v>
      </c>
      <c r="J394" s="108">
        <f t="shared" si="178"/>
        <v>0</v>
      </c>
      <c r="K394" s="108">
        <f t="shared" si="178"/>
        <v>0</v>
      </c>
      <c r="L394" s="108">
        <f t="shared" si="178"/>
        <v>0</v>
      </c>
      <c r="M394" s="108">
        <f t="shared" si="178"/>
        <v>0</v>
      </c>
      <c r="N394" s="108">
        <f>+N395</f>
        <v>0</v>
      </c>
      <c r="O394" s="109">
        <f>+O395</f>
        <v>0</v>
      </c>
      <c r="P394" s="21">
        <v>0</v>
      </c>
      <c r="Q394" s="20">
        <f t="shared" si="154"/>
        <v>0</v>
      </c>
    </row>
    <row r="395" spans="1:17" s="21" customFormat="1" ht="40.5" x14ac:dyDescent="0.3">
      <c r="A395" s="85">
        <v>2</v>
      </c>
      <c r="B395" s="86">
        <v>4</v>
      </c>
      <c r="C395" s="86">
        <v>9</v>
      </c>
      <c r="D395" s="86">
        <v>4</v>
      </c>
      <c r="E395" s="86" t="s">
        <v>40</v>
      </c>
      <c r="F395" s="94" t="s">
        <v>334</v>
      </c>
      <c r="G395" s="103">
        <v>0</v>
      </c>
      <c r="H395" s="103">
        <v>0</v>
      </c>
      <c r="I395" s="103">
        <v>0</v>
      </c>
      <c r="J395" s="103">
        <v>0</v>
      </c>
      <c r="K395" s="103">
        <v>0</v>
      </c>
      <c r="L395" s="103">
        <v>0</v>
      </c>
      <c r="M395" s="103">
        <v>0</v>
      </c>
      <c r="N395" s="89">
        <f>SUBTOTAL(9,G395:M395)</f>
        <v>0</v>
      </c>
      <c r="O395" s="90">
        <f>IFERROR(N395/$N$19*100,"0.00")</f>
        <v>0</v>
      </c>
      <c r="P395" s="21">
        <v>0</v>
      </c>
      <c r="Q395" s="20">
        <f t="shared" si="154"/>
        <v>0</v>
      </c>
    </row>
    <row r="396" spans="1:17" s="21" customFormat="1" x14ac:dyDescent="0.3">
      <c r="A396" s="60">
        <v>2</v>
      </c>
      <c r="B396" s="61">
        <v>5</v>
      </c>
      <c r="C396" s="62"/>
      <c r="D396" s="62"/>
      <c r="E396" s="62"/>
      <c r="F396" s="63" t="s">
        <v>335</v>
      </c>
      <c r="G396" s="64">
        <f t="shared" ref="G396:M396" si="179">+G397+G399+G401</f>
        <v>0</v>
      </c>
      <c r="H396" s="64">
        <f t="shared" si="179"/>
        <v>0</v>
      </c>
      <c r="I396" s="64">
        <f t="shared" si="179"/>
        <v>0</v>
      </c>
      <c r="J396" s="64">
        <f t="shared" si="179"/>
        <v>0</v>
      </c>
      <c r="K396" s="64">
        <f t="shared" si="179"/>
        <v>0</v>
      </c>
      <c r="L396" s="64">
        <f t="shared" si="179"/>
        <v>0</v>
      </c>
      <c r="M396" s="64">
        <f t="shared" si="179"/>
        <v>0</v>
      </c>
      <c r="N396" s="64">
        <f>+N397+N399+N401</f>
        <v>0</v>
      </c>
      <c r="O396" s="65">
        <f>+O397+O399+O401</f>
        <v>0</v>
      </c>
      <c r="P396" s="21">
        <v>0</v>
      </c>
      <c r="Q396" s="20">
        <f t="shared" si="154"/>
        <v>0</v>
      </c>
    </row>
    <row r="397" spans="1:17" s="21" customFormat="1" x14ac:dyDescent="0.3">
      <c r="A397" s="66">
        <v>2</v>
      </c>
      <c r="B397" s="67">
        <v>5</v>
      </c>
      <c r="C397" s="67">
        <v>1</v>
      </c>
      <c r="D397" s="67"/>
      <c r="E397" s="67"/>
      <c r="F397" s="68" t="s">
        <v>336</v>
      </c>
      <c r="G397" s="69">
        <f t="shared" ref="G397:M397" si="180">+G398</f>
        <v>0</v>
      </c>
      <c r="H397" s="69">
        <f t="shared" si="180"/>
        <v>0</v>
      </c>
      <c r="I397" s="69">
        <f t="shared" si="180"/>
        <v>0</v>
      </c>
      <c r="J397" s="69">
        <f t="shared" si="180"/>
        <v>0</v>
      </c>
      <c r="K397" s="69">
        <f t="shared" si="180"/>
        <v>0</v>
      </c>
      <c r="L397" s="69">
        <f t="shared" si="180"/>
        <v>0</v>
      </c>
      <c r="M397" s="69">
        <f t="shared" si="180"/>
        <v>0</v>
      </c>
      <c r="N397" s="69">
        <f>+N398</f>
        <v>0</v>
      </c>
      <c r="O397" s="70">
        <f>+O398</f>
        <v>0</v>
      </c>
      <c r="P397" s="21">
        <v>0</v>
      </c>
      <c r="Q397" s="20">
        <f t="shared" si="154"/>
        <v>0</v>
      </c>
    </row>
    <row r="398" spans="1:17" s="21" customFormat="1" x14ac:dyDescent="0.3">
      <c r="A398" s="119">
        <v>2</v>
      </c>
      <c r="B398" s="120">
        <v>5</v>
      </c>
      <c r="C398" s="120">
        <v>1</v>
      </c>
      <c r="D398" s="120">
        <v>1</v>
      </c>
      <c r="E398" s="120" t="s">
        <v>40</v>
      </c>
      <c r="F398" s="121" t="s">
        <v>337</v>
      </c>
      <c r="G398" s="103">
        <v>0</v>
      </c>
      <c r="H398" s="103">
        <v>0</v>
      </c>
      <c r="I398" s="103">
        <v>0</v>
      </c>
      <c r="J398" s="103">
        <v>0</v>
      </c>
      <c r="K398" s="103">
        <v>0</v>
      </c>
      <c r="L398" s="103">
        <v>0</v>
      </c>
      <c r="M398" s="103">
        <v>0</v>
      </c>
      <c r="N398" s="89">
        <f>SUBTOTAL(9,G398:M398)</f>
        <v>0</v>
      </c>
      <c r="O398" s="90">
        <f>IFERROR(N398/$N$19*100,"0.00")</f>
        <v>0</v>
      </c>
      <c r="P398" s="21">
        <v>0</v>
      </c>
      <c r="Q398" s="20">
        <f t="shared" si="154"/>
        <v>0</v>
      </c>
    </row>
    <row r="399" spans="1:17" s="21" customFormat="1" ht="40.5" x14ac:dyDescent="0.3">
      <c r="A399" s="71">
        <v>2</v>
      </c>
      <c r="B399" s="72">
        <v>5</v>
      </c>
      <c r="C399" s="72">
        <v>1</v>
      </c>
      <c r="D399" s="72">
        <v>2</v>
      </c>
      <c r="E399" s="72"/>
      <c r="F399" s="118" t="s">
        <v>338</v>
      </c>
      <c r="G399" s="108">
        <f t="shared" ref="G399:M399" si="181">+G400</f>
        <v>0</v>
      </c>
      <c r="H399" s="108">
        <f t="shared" si="181"/>
        <v>0</v>
      </c>
      <c r="I399" s="108">
        <f t="shared" si="181"/>
        <v>0</v>
      </c>
      <c r="J399" s="108">
        <f t="shared" si="181"/>
        <v>0</v>
      </c>
      <c r="K399" s="108">
        <f t="shared" si="181"/>
        <v>0</v>
      </c>
      <c r="L399" s="108">
        <f t="shared" si="181"/>
        <v>0</v>
      </c>
      <c r="M399" s="108">
        <f t="shared" si="181"/>
        <v>0</v>
      </c>
      <c r="N399" s="108">
        <f>+N400</f>
        <v>0</v>
      </c>
      <c r="O399" s="109">
        <f>+O400</f>
        <v>0</v>
      </c>
      <c r="P399" s="21">
        <v>0</v>
      </c>
      <c r="Q399" s="20">
        <f t="shared" si="154"/>
        <v>0</v>
      </c>
    </row>
    <row r="400" spans="1:17" s="21" customFormat="1" ht="40.5" x14ac:dyDescent="0.3">
      <c r="A400" s="85">
        <v>2</v>
      </c>
      <c r="B400" s="86">
        <v>5</v>
      </c>
      <c r="C400" s="86">
        <v>1</v>
      </c>
      <c r="D400" s="86">
        <v>2</v>
      </c>
      <c r="E400" s="86" t="s">
        <v>40</v>
      </c>
      <c r="F400" s="94" t="s">
        <v>338</v>
      </c>
      <c r="G400" s="103">
        <v>0</v>
      </c>
      <c r="H400" s="103">
        <v>0</v>
      </c>
      <c r="I400" s="103">
        <v>0</v>
      </c>
      <c r="J400" s="103">
        <v>0</v>
      </c>
      <c r="K400" s="103">
        <v>0</v>
      </c>
      <c r="L400" s="103">
        <v>0</v>
      </c>
      <c r="M400" s="103">
        <v>0</v>
      </c>
      <c r="N400" s="89">
        <f>SUBTOTAL(9,G400:M400)</f>
        <v>0</v>
      </c>
      <c r="O400" s="90">
        <f>IFERROR(N400/$N$19*100,"0.00")</f>
        <v>0</v>
      </c>
      <c r="P400" s="21">
        <v>0</v>
      </c>
      <c r="Q400" s="20">
        <f t="shared" si="154"/>
        <v>0</v>
      </c>
    </row>
    <row r="401" spans="1:17" s="21" customFormat="1" ht="40.5" x14ac:dyDescent="0.3">
      <c r="A401" s="71">
        <v>2</v>
      </c>
      <c r="B401" s="72">
        <v>5</v>
      </c>
      <c r="C401" s="72">
        <v>1</v>
      </c>
      <c r="D401" s="72">
        <v>3</v>
      </c>
      <c r="E401" s="72"/>
      <c r="F401" s="118" t="s">
        <v>339</v>
      </c>
      <c r="G401" s="74">
        <f t="shared" ref="G401:M401" si="182">+G402</f>
        <v>0</v>
      </c>
      <c r="H401" s="74">
        <f t="shared" si="182"/>
        <v>0</v>
      </c>
      <c r="I401" s="74">
        <f t="shared" si="182"/>
        <v>0</v>
      </c>
      <c r="J401" s="74">
        <f t="shared" si="182"/>
        <v>0</v>
      </c>
      <c r="K401" s="74">
        <f t="shared" si="182"/>
        <v>0</v>
      </c>
      <c r="L401" s="74">
        <f t="shared" si="182"/>
        <v>0</v>
      </c>
      <c r="M401" s="74">
        <f t="shared" si="182"/>
        <v>0</v>
      </c>
      <c r="N401" s="74">
        <f>+N402</f>
        <v>0</v>
      </c>
      <c r="O401" s="75">
        <f>+O402</f>
        <v>0</v>
      </c>
      <c r="P401" s="21">
        <v>0</v>
      </c>
      <c r="Q401" s="20">
        <f t="shared" si="154"/>
        <v>0</v>
      </c>
    </row>
    <row r="402" spans="1:17" s="21" customFormat="1" ht="40.5" x14ac:dyDescent="0.3">
      <c r="A402" s="85">
        <v>2</v>
      </c>
      <c r="B402" s="86">
        <v>5</v>
      </c>
      <c r="C402" s="86">
        <v>1</v>
      </c>
      <c r="D402" s="86">
        <v>3</v>
      </c>
      <c r="E402" s="86" t="s">
        <v>40</v>
      </c>
      <c r="F402" s="94" t="s">
        <v>339</v>
      </c>
      <c r="G402" s="103">
        <v>0</v>
      </c>
      <c r="H402" s="103">
        <v>0</v>
      </c>
      <c r="I402" s="103">
        <v>0</v>
      </c>
      <c r="J402" s="103">
        <v>0</v>
      </c>
      <c r="K402" s="103">
        <v>0</v>
      </c>
      <c r="L402" s="103">
        <v>0</v>
      </c>
      <c r="M402" s="103">
        <v>0</v>
      </c>
      <c r="N402" s="89">
        <f>SUBTOTAL(9,G402:M402)</f>
        <v>0</v>
      </c>
      <c r="O402" s="90">
        <f>IFERROR(N402/$N$19*100,"0.00")</f>
        <v>0</v>
      </c>
      <c r="P402" s="21">
        <v>0</v>
      </c>
      <c r="Q402" s="20">
        <f t="shared" si="154"/>
        <v>0</v>
      </c>
    </row>
    <row r="403" spans="1:17" s="21" customFormat="1" x14ac:dyDescent="0.3">
      <c r="A403" s="60">
        <v>2</v>
      </c>
      <c r="B403" s="61">
        <v>6</v>
      </c>
      <c r="C403" s="62"/>
      <c r="D403" s="62"/>
      <c r="E403" s="62"/>
      <c r="F403" s="63" t="s">
        <v>340</v>
      </c>
      <c r="G403" s="64">
        <f t="shared" ref="G403:M403" si="183">+G404+G415+G424+G433+G440+G455+G460+G479</f>
        <v>0</v>
      </c>
      <c r="H403" s="64">
        <f t="shared" si="183"/>
        <v>0</v>
      </c>
      <c r="I403" s="64">
        <f t="shared" si="183"/>
        <v>0</v>
      </c>
      <c r="J403" s="64">
        <f t="shared" si="183"/>
        <v>0</v>
      </c>
      <c r="K403" s="64">
        <f t="shared" si="183"/>
        <v>0</v>
      </c>
      <c r="L403" s="64">
        <f t="shared" si="183"/>
        <v>0</v>
      </c>
      <c r="M403" s="64">
        <f t="shared" si="183"/>
        <v>4165100</v>
      </c>
      <c r="N403" s="64">
        <f>+N404+N415+N424+N433+N440+N455+N460+N479</f>
        <v>4165100</v>
      </c>
      <c r="O403" s="65">
        <f>+O404+O415+O424+O433+O440+O455+O460+O479</f>
        <v>0.57301373246329013</v>
      </c>
      <c r="P403" s="20">
        <v>4165100</v>
      </c>
      <c r="Q403" s="20">
        <f t="shared" si="154"/>
        <v>0</v>
      </c>
    </row>
    <row r="404" spans="1:17" s="21" customFormat="1" x14ac:dyDescent="0.3">
      <c r="A404" s="66">
        <v>2</v>
      </c>
      <c r="B404" s="67">
        <v>6</v>
      </c>
      <c r="C404" s="67">
        <v>1</v>
      </c>
      <c r="D404" s="67"/>
      <c r="E404" s="67"/>
      <c r="F404" s="68" t="s">
        <v>341</v>
      </c>
      <c r="G404" s="69">
        <f t="shared" ref="G404:M404" si="184">+G405+G407+G409+G411+G413</f>
        <v>0</v>
      </c>
      <c r="H404" s="69">
        <f t="shared" si="184"/>
        <v>0</v>
      </c>
      <c r="I404" s="69">
        <f t="shared" si="184"/>
        <v>0</v>
      </c>
      <c r="J404" s="69">
        <f t="shared" si="184"/>
        <v>0</v>
      </c>
      <c r="K404" s="69">
        <f t="shared" si="184"/>
        <v>0</v>
      </c>
      <c r="L404" s="69">
        <f t="shared" si="184"/>
        <v>0</v>
      </c>
      <c r="M404" s="69">
        <f t="shared" si="184"/>
        <v>2090100</v>
      </c>
      <c r="N404" s="69">
        <f>+N405+N407+N409+N411+N413</f>
        <v>2090100</v>
      </c>
      <c r="O404" s="70">
        <f>+O405+O407+O409+O411+O413</f>
        <v>0.28754555766284667</v>
      </c>
      <c r="P404" s="21">
        <v>2090100</v>
      </c>
      <c r="Q404" s="20">
        <f t="shared" ref="Q404:Q467" si="185">N404-P404</f>
        <v>0</v>
      </c>
    </row>
    <row r="405" spans="1:17" s="21" customFormat="1" x14ac:dyDescent="0.3">
      <c r="A405" s="71">
        <v>2</v>
      </c>
      <c r="B405" s="72">
        <v>6</v>
      </c>
      <c r="C405" s="72">
        <v>1</v>
      </c>
      <c r="D405" s="72">
        <v>1</v>
      </c>
      <c r="E405" s="72"/>
      <c r="F405" s="71" t="s">
        <v>342</v>
      </c>
      <c r="G405" s="108">
        <f t="shared" ref="G405:M405" si="186">+G406</f>
        <v>0</v>
      </c>
      <c r="H405" s="108">
        <f t="shared" si="186"/>
        <v>0</v>
      </c>
      <c r="I405" s="108">
        <f t="shared" si="186"/>
        <v>0</v>
      </c>
      <c r="J405" s="108">
        <f t="shared" si="186"/>
        <v>0</v>
      </c>
      <c r="K405" s="108">
        <f t="shared" si="186"/>
        <v>0</v>
      </c>
      <c r="L405" s="108">
        <f t="shared" si="186"/>
        <v>0</v>
      </c>
      <c r="M405" s="108">
        <f t="shared" si="186"/>
        <v>271100</v>
      </c>
      <c r="N405" s="108">
        <f>+N406</f>
        <v>271100</v>
      </c>
      <c r="O405" s="109">
        <f>+O406</f>
        <v>3.7296589006457936E-2</v>
      </c>
      <c r="P405" s="21">
        <v>271100</v>
      </c>
      <c r="Q405" s="20">
        <f t="shared" si="185"/>
        <v>0</v>
      </c>
    </row>
    <row r="406" spans="1:17" s="21" customFormat="1" x14ac:dyDescent="0.3">
      <c r="A406" s="85">
        <v>2</v>
      </c>
      <c r="B406" s="86">
        <v>6</v>
      </c>
      <c r="C406" s="86">
        <v>1</v>
      </c>
      <c r="D406" s="86">
        <v>1</v>
      </c>
      <c r="E406" s="86" t="s">
        <v>40</v>
      </c>
      <c r="F406" s="94" t="s">
        <v>342</v>
      </c>
      <c r="G406" s="127">
        <v>0</v>
      </c>
      <c r="H406" s="127">
        <v>0</v>
      </c>
      <c r="I406" s="127">
        <v>0</v>
      </c>
      <c r="J406" s="127">
        <v>0</v>
      </c>
      <c r="K406" s="127">
        <v>0</v>
      </c>
      <c r="L406" s="127">
        <v>0</v>
      </c>
      <c r="M406" s="127">
        <v>271100</v>
      </c>
      <c r="N406" s="89">
        <f>SUBTOTAL(9,G406:M406)</f>
        <v>271100</v>
      </c>
      <c r="O406" s="90">
        <f>IFERROR(N406/$N$19*100,"0.00")</f>
        <v>3.7296589006457936E-2</v>
      </c>
      <c r="P406" s="21">
        <v>271100</v>
      </c>
      <c r="Q406" s="20">
        <f t="shared" si="185"/>
        <v>0</v>
      </c>
    </row>
    <row r="407" spans="1:17" s="21" customFormat="1" x14ac:dyDescent="0.3">
      <c r="A407" s="71">
        <v>2</v>
      </c>
      <c r="B407" s="72">
        <v>6</v>
      </c>
      <c r="C407" s="72">
        <v>1</v>
      </c>
      <c r="D407" s="72">
        <v>2</v>
      </c>
      <c r="E407" s="72"/>
      <c r="F407" s="71" t="s">
        <v>343</v>
      </c>
      <c r="G407" s="108">
        <f t="shared" ref="G407:M407" si="187">+G408</f>
        <v>0</v>
      </c>
      <c r="H407" s="108">
        <f t="shared" si="187"/>
        <v>0</v>
      </c>
      <c r="I407" s="108">
        <f t="shared" si="187"/>
        <v>0</v>
      </c>
      <c r="J407" s="108">
        <f t="shared" si="187"/>
        <v>0</v>
      </c>
      <c r="K407" s="108">
        <f t="shared" si="187"/>
        <v>0</v>
      </c>
      <c r="L407" s="108">
        <f t="shared" si="187"/>
        <v>0</v>
      </c>
      <c r="M407" s="108">
        <f t="shared" si="187"/>
        <v>0</v>
      </c>
      <c r="N407" s="108">
        <f>+N408</f>
        <v>0</v>
      </c>
      <c r="O407" s="109">
        <f>+O408</f>
        <v>0</v>
      </c>
      <c r="P407" s="21">
        <v>0</v>
      </c>
      <c r="Q407" s="20">
        <f t="shared" si="185"/>
        <v>0</v>
      </c>
    </row>
    <row r="408" spans="1:17" s="21" customFormat="1" x14ac:dyDescent="0.3">
      <c r="A408" s="97">
        <v>2</v>
      </c>
      <c r="B408" s="86">
        <v>6</v>
      </c>
      <c r="C408" s="86">
        <v>1</v>
      </c>
      <c r="D408" s="86">
        <v>2</v>
      </c>
      <c r="E408" s="86" t="s">
        <v>40</v>
      </c>
      <c r="F408" s="94" t="s">
        <v>343</v>
      </c>
      <c r="G408" s="127">
        <v>0</v>
      </c>
      <c r="H408" s="127">
        <v>0</v>
      </c>
      <c r="I408" s="127">
        <v>0</v>
      </c>
      <c r="J408" s="127">
        <v>0</v>
      </c>
      <c r="K408" s="127">
        <v>0</v>
      </c>
      <c r="L408" s="127">
        <v>0</v>
      </c>
      <c r="M408" s="127">
        <v>0</v>
      </c>
      <c r="N408" s="89">
        <f>SUBTOTAL(9,G408:M408)</f>
        <v>0</v>
      </c>
      <c r="O408" s="90">
        <f>IFERROR(N408/$N$19*100,"0.00")</f>
        <v>0</v>
      </c>
      <c r="P408" s="21">
        <v>0</v>
      </c>
      <c r="Q408" s="20">
        <f t="shared" si="185"/>
        <v>0</v>
      </c>
    </row>
    <row r="409" spans="1:17" s="21" customFormat="1" x14ac:dyDescent="0.3">
      <c r="A409" s="71">
        <v>2</v>
      </c>
      <c r="B409" s="72">
        <v>6</v>
      </c>
      <c r="C409" s="72">
        <v>1</v>
      </c>
      <c r="D409" s="72">
        <v>3</v>
      </c>
      <c r="E409" s="72"/>
      <c r="F409" s="118" t="s">
        <v>344</v>
      </c>
      <c r="G409" s="108">
        <f t="shared" ref="G409:M409" si="188">+G410</f>
        <v>0</v>
      </c>
      <c r="H409" s="108">
        <f t="shared" si="188"/>
        <v>0</v>
      </c>
      <c r="I409" s="108">
        <f t="shared" si="188"/>
        <v>0</v>
      </c>
      <c r="J409" s="108">
        <f t="shared" si="188"/>
        <v>0</v>
      </c>
      <c r="K409" s="108">
        <f t="shared" si="188"/>
        <v>0</v>
      </c>
      <c r="L409" s="108">
        <f t="shared" si="188"/>
        <v>0</v>
      </c>
      <c r="M409" s="108">
        <f t="shared" si="188"/>
        <v>1500000</v>
      </c>
      <c r="N409" s="108">
        <f>+N410</f>
        <v>1500000</v>
      </c>
      <c r="O409" s="109">
        <f>+O410</f>
        <v>0.20636253600032056</v>
      </c>
      <c r="P409" s="21">
        <v>1500000</v>
      </c>
      <c r="Q409" s="20">
        <f t="shared" si="185"/>
        <v>0</v>
      </c>
    </row>
    <row r="410" spans="1:17" s="21" customFormat="1" x14ac:dyDescent="0.3">
      <c r="A410" s="85">
        <v>2</v>
      </c>
      <c r="B410" s="86">
        <v>6</v>
      </c>
      <c r="C410" s="86">
        <v>1</v>
      </c>
      <c r="D410" s="86">
        <v>3</v>
      </c>
      <c r="E410" s="86" t="s">
        <v>40</v>
      </c>
      <c r="F410" s="94" t="s">
        <v>344</v>
      </c>
      <c r="G410" s="78">
        <v>0</v>
      </c>
      <c r="H410" s="78">
        <v>0</v>
      </c>
      <c r="I410" s="78">
        <v>0</v>
      </c>
      <c r="J410" s="78">
        <v>0</v>
      </c>
      <c r="K410" s="78">
        <v>0</v>
      </c>
      <c r="L410" s="78">
        <v>0</v>
      </c>
      <c r="M410" s="78">
        <v>1500000</v>
      </c>
      <c r="N410" s="89">
        <f>SUBTOTAL(9,G410:M410)</f>
        <v>1500000</v>
      </c>
      <c r="O410" s="90">
        <f>IFERROR(N410/$N$19*100,"0.00")</f>
        <v>0.20636253600032056</v>
      </c>
      <c r="P410" s="21">
        <v>1500000</v>
      </c>
      <c r="Q410" s="20">
        <f t="shared" si="185"/>
        <v>0</v>
      </c>
    </row>
    <row r="411" spans="1:17" s="21" customFormat="1" x14ac:dyDescent="0.3">
      <c r="A411" s="71">
        <v>2</v>
      </c>
      <c r="B411" s="72">
        <v>6</v>
      </c>
      <c r="C411" s="72">
        <v>1</v>
      </c>
      <c r="D411" s="72">
        <v>4</v>
      </c>
      <c r="E411" s="72"/>
      <c r="F411" s="71" t="s">
        <v>345</v>
      </c>
      <c r="G411" s="108">
        <f t="shared" ref="G411:M411" si="189">+G412</f>
        <v>0</v>
      </c>
      <c r="H411" s="108">
        <f t="shared" si="189"/>
        <v>0</v>
      </c>
      <c r="I411" s="108">
        <f t="shared" si="189"/>
        <v>0</v>
      </c>
      <c r="J411" s="108">
        <f t="shared" si="189"/>
        <v>0</v>
      </c>
      <c r="K411" s="108">
        <f t="shared" si="189"/>
        <v>0</v>
      </c>
      <c r="L411" s="108">
        <f t="shared" si="189"/>
        <v>0</v>
      </c>
      <c r="M411" s="108">
        <f t="shared" si="189"/>
        <v>319000</v>
      </c>
      <c r="N411" s="108">
        <f>+N412</f>
        <v>319000</v>
      </c>
      <c r="O411" s="109">
        <f>+O412</f>
        <v>4.3886432656068175E-2</v>
      </c>
      <c r="P411" s="21">
        <v>319000</v>
      </c>
      <c r="Q411" s="20">
        <f t="shared" si="185"/>
        <v>0</v>
      </c>
    </row>
    <row r="412" spans="1:17" s="21" customFormat="1" x14ac:dyDescent="0.3">
      <c r="A412" s="85">
        <v>2</v>
      </c>
      <c r="B412" s="86">
        <v>6</v>
      </c>
      <c r="C412" s="86">
        <v>1</v>
      </c>
      <c r="D412" s="86">
        <v>4</v>
      </c>
      <c r="E412" s="86" t="s">
        <v>40</v>
      </c>
      <c r="F412" s="94" t="s">
        <v>345</v>
      </c>
      <c r="G412" s="127">
        <v>0</v>
      </c>
      <c r="H412" s="127">
        <v>0</v>
      </c>
      <c r="I412" s="127">
        <v>0</v>
      </c>
      <c r="J412" s="127">
        <v>0</v>
      </c>
      <c r="K412" s="127">
        <v>0</v>
      </c>
      <c r="L412" s="127">
        <v>0</v>
      </c>
      <c r="M412" s="127">
        <v>319000</v>
      </c>
      <c r="N412" s="89">
        <f>SUBTOTAL(9,G412:M412)</f>
        <v>319000</v>
      </c>
      <c r="O412" s="90">
        <f>IFERROR(N412/$N$19*100,"0.00")</f>
        <v>4.3886432656068175E-2</v>
      </c>
      <c r="P412" s="21">
        <v>319000</v>
      </c>
      <c r="Q412" s="20">
        <f t="shared" si="185"/>
        <v>0</v>
      </c>
    </row>
    <row r="413" spans="1:17" s="21" customFormat="1" x14ac:dyDescent="0.3">
      <c r="A413" s="71">
        <v>2</v>
      </c>
      <c r="B413" s="72">
        <v>6</v>
      </c>
      <c r="C413" s="72">
        <v>1</v>
      </c>
      <c r="D413" s="72">
        <v>9</v>
      </c>
      <c r="E413" s="72"/>
      <c r="F413" s="71" t="s">
        <v>346</v>
      </c>
      <c r="G413" s="108">
        <f t="shared" ref="G413:M413" si="190">+G414</f>
        <v>0</v>
      </c>
      <c r="H413" s="108">
        <f t="shared" si="190"/>
        <v>0</v>
      </c>
      <c r="I413" s="108">
        <f t="shared" si="190"/>
        <v>0</v>
      </c>
      <c r="J413" s="108">
        <f t="shared" si="190"/>
        <v>0</v>
      </c>
      <c r="K413" s="108">
        <f t="shared" si="190"/>
        <v>0</v>
      </c>
      <c r="L413" s="108">
        <f t="shared" si="190"/>
        <v>0</v>
      </c>
      <c r="M413" s="108">
        <f t="shared" si="190"/>
        <v>0</v>
      </c>
      <c r="N413" s="108">
        <f>+N414</f>
        <v>0</v>
      </c>
      <c r="O413" s="109">
        <f>+O414</f>
        <v>0</v>
      </c>
      <c r="P413" s="21">
        <v>0</v>
      </c>
      <c r="Q413" s="20">
        <f t="shared" si="185"/>
        <v>0</v>
      </c>
    </row>
    <row r="414" spans="1:17" s="21" customFormat="1" ht="40.5" x14ac:dyDescent="0.3">
      <c r="A414" s="85">
        <v>2</v>
      </c>
      <c r="B414" s="86">
        <v>6</v>
      </c>
      <c r="C414" s="86">
        <v>1</v>
      </c>
      <c r="D414" s="86">
        <v>9</v>
      </c>
      <c r="E414" s="86" t="s">
        <v>40</v>
      </c>
      <c r="F414" s="94" t="s">
        <v>346</v>
      </c>
      <c r="G414" s="103">
        <v>0</v>
      </c>
      <c r="H414" s="103">
        <v>0</v>
      </c>
      <c r="I414" s="103">
        <v>0</v>
      </c>
      <c r="J414" s="103">
        <v>0</v>
      </c>
      <c r="K414" s="103">
        <v>0</v>
      </c>
      <c r="L414" s="103">
        <v>0</v>
      </c>
      <c r="M414" s="103">
        <v>0</v>
      </c>
      <c r="N414" s="89">
        <f>SUBTOTAL(9,G414:M414)</f>
        <v>0</v>
      </c>
      <c r="O414" s="90">
        <f>IFERROR(N414/$N$19*100,"0.00")</f>
        <v>0</v>
      </c>
      <c r="P414" s="21">
        <v>0</v>
      </c>
      <c r="Q414" s="20">
        <f t="shared" si="185"/>
        <v>0</v>
      </c>
    </row>
    <row r="415" spans="1:17" s="21" customFormat="1" x14ac:dyDescent="0.3">
      <c r="A415" s="66">
        <v>2</v>
      </c>
      <c r="B415" s="67">
        <v>6</v>
      </c>
      <c r="C415" s="67">
        <v>2</v>
      </c>
      <c r="D415" s="67"/>
      <c r="E415" s="67"/>
      <c r="F415" s="68" t="s">
        <v>347</v>
      </c>
      <c r="G415" s="69">
        <f t="shared" ref="G415:M415" si="191">+G416+G418+G420+G422</f>
        <v>0</v>
      </c>
      <c r="H415" s="69">
        <f t="shared" si="191"/>
        <v>0</v>
      </c>
      <c r="I415" s="69">
        <f t="shared" si="191"/>
        <v>0</v>
      </c>
      <c r="J415" s="69">
        <f t="shared" si="191"/>
        <v>0</v>
      </c>
      <c r="K415" s="69">
        <f t="shared" si="191"/>
        <v>0</v>
      </c>
      <c r="L415" s="69">
        <f t="shared" si="191"/>
        <v>0</v>
      </c>
      <c r="M415" s="69">
        <f t="shared" si="191"/>
        <v>0</v>
      </c>
      <c r="N415" s="69">
        <f>+N416+N418+N420+N422</f>
        <v>0</v>
      </c>
      <c r="O415" s="70">
        <f>+O416+O418+O420+O422</f>
        <v>0</v>
      </c>
      <c r="P415" s="21">
        <v>0</v>
      </c>
      <c r="Q415" s="20">
        <f t="shared" si="185"/>
        <v>0</v>
      </c>
    </row>
    <row r="416" spans="1:17" s="21" customFormat="1" x14ac:dyDescent="0.3">
      <c r="A416" s="71">
        <v>2</v>
      </c>
      <c r="B416" s="72">
        <v>6</v>
      </c>
      <c r="C416" s="72">
        <v>2</v>
      </c>
      <c r="D416" s="72">
        <v>1</v>
      </c>
      <c r="E416" s="72"/>
      <c r="F416" s="71" t="s">
        <v>348</v>
      </c>
      <c r="G416" s="108">
        <f t="shared" ref="G416:M416" si="192">+G417</f>
        <v>0</v>
      </c>
      <c r="H416" s="108">
        <f t="shared" si="192"/>
        <v>0</v>
      </c>
      <c r="I416" s="108">
        <f t="shared" si="192"/>
        <v>0</v>
      </c>
      <c r="J416" s="108">
        <f t="shared" si="192"/>
        <v>0</v>
      </c>
      <c r="K416" s="108">
        <f t="shared" si="192"/>
        <v>0</v>
      </c>
      <c r="L416" s="108">
        <f t="shared" si="192"/>
        <v>0</v>
      </c>
      <c r="M416" s="108">
        <f t="shared" si="192"/>
        <v>0</v>
      </c>
      <c r="N416" s="108">
        <f>+N417</f>
        <v>0</v>
      </c>
      <c r="O416" s="109">
        <f>+O417</f>
        <v>0</v>
      </c>
      <c r="P416" s="21">
        <v>0</v>
      </c>
      <c r="Q416" s="20">
        <f t="shared" si="185"/>
        <v>0</v>
      </c>
    </row>
    <row r="417" spans="1:17" s="21" customFormat="1" x14ac:dyDescent="0.3">
      <c r="A417" s="95">
        <v>2</v>
      </c>
      <c r="B417" s="86">
        <v>6</v>
      </c>
      <c r="C417" s="86">
        <v>2</v>
      </c>
      <c r="D417" s="86">
        <v>1</v>
      </c>
      <c r="E417" s="86" t="s">
        <v>40</v>
      </c>
      <c r="F417" s="94" t="s">
        <v>348</v>
      </c>
      <c r="G417" s="103">
        <v>0</v>
      </c>
      <c r="H417" s="103">
        <v>0</v>
      </c>
      <c r="I417" s="103">
        <v>0</v>
      </c>
      <c r="J417" s="103">
        <v>0</v>
      </c>
      <c r="K417" s="103">
        <v>0</v>
      </c>
      <c r="L417" s="103">
        <v>0</v>
      </c>
      <c r="M417" s="103">
        <v>0</v>
      </c>
      <c r="N417" s="89">
        <f>SUBTOTAL(9,G417:M417)</f>
        <v>0</v>
      </c>
      <c r="O417" s="90">
        <f>IFERROR(N417/$N$19*100,"0.00")</f>
        <v>0</v>
      </c>
      <c r="P417" s="21">
        <v>0</v>
      </c>
      <c r="Q417" s="20">
        <f t="shared" si="185"/>
        <v>0</v>
      </c>
    </row>
    <row r="418" spans="1:17" s="21" customFormat="1" x14ac:dyDescent="0.3">
      <c r="A418" s="106">
        <v>2</v>
      </c>
      <c r="B418" s="72">
        <v>6</v>
      </c>
      <c r="C418" s="72">
        <v>2</v>
      </c>
      <c r="D418" s="72">
        <v>2</v>
      </c>
      <c r="E418" s="72"/>
      <c r="F418" s="118" t="s">
        <v>349</v>
      </c>
      <c r="G418" s="74">
        <f t="shared" ref="G418:M418" si="193">+G419</f>
        <v>0</v>
      </c>
      <c r="H418" s="74">
        <f t="shared" si="193"/>
        <v>0</v>
      </c>
      <c r="I418" s="74">
        <f t="shared" si="193"/>
        <v>0</v>
      </c>
      <c r="J418" s="74">
        <f t="shared" si="193"/>
        <v>0</v>
      </c>
      <c r="K418" s="74">
        <f t="shared" si="193"/>
        <v>0</v>
      </c>
      <c r="L418" s="74">
        <f t="shared" si="193"/>
        <v>0</v>
      </c>
      <c r="M418" s="74">
        <f t="shared" si="193"/>
        <v>0</v>
      </c>
      <c r="N418" s="74">
        <f>+N419</f>
        <v>0</v>
      </c>
      <c r="O418" s="75">
        <f>+O419</f>
        <v>0</v>
      </c>
      <c r="P418" s="21">
        <v>0</v>
      </c>
      <c r="Q418" s="20">
        <f t="shared" si="185"/>
        <v>0</v>
      </c>
    </row>
    <row r="419" spans="1:17" s="21" customFormat="1" x14ac:dyDescent="0.3">
      <c r="A419" s="95">
        <v>2</v>
      </c>
      <c r="B419" s="86">
        <v>6</v>
      </c>
      <c r="C419" s="86">
        <v>2</v>
      </c>
      <c r="D419" s="86">
        <v>2</v>
      </c>
      <c r="E419" s="86" t="s">
        <v>40</v>
      </c>
      <c r="F419" s="94" t="s">
        <v>349</v>
      </c>
      <c r="G419" s="103">
        <v>0</v>
      </c>
      <c r="H419" s="103">
        <v>0</v>
      </c>
      <c r="I419" s="103">
        <v>0</v>
      </c>
      <c r="J419" s="103">
        <v>0</v>
      </c>
      <c r="K419" s="103">
        <v>0</v>
      </c>
      <c r="L419" s="103">
        <v>0</v>
      </c>
      <c r="M419" s="103">
        <v>0</v>
      </c>
      <c r="N419" s="89">
        <f>SUBTOTAL(9,G419:M419)</f>
        <v>0</v>
      </c>
      <c r="O419" s="90">
        <f>IFERROR(N419/$N$19*100,"0.00")</f>
        <v>0</v>
      </c>
      <c r="P419" s="21">
        <v>0</v>
      </c>
      <c r="Q419" s="20">
        <f t="shared" si="185"/>
        <v>0</v>
      </c>
    </row>
    <row r="420" spans="1:17" s="21" customFormat="1" x14ac:dyDescent="0.3">
      <c r="A420" s="71">
        <v>2</v>
      </c>
      <c r="B420" s="72">
        <v>6</v>
      </c>
      <c r="C420" s="72">
        <v>2</v>
      </c>
      <c r="D420" s="72">
        <v>3</v>
      </c>
      <c r="E420" s="72"/>
      <c r="F420" s="71" t="s">
        <v>350</v>
      </c>
      <c r="G420" s="108">
        <f t="shared" ref="G420:M420" si="194">+G421</f>
        <v>0</v>
      </c>
      <c r="H420" s="108">
        <f t="shared" si="194"/>
        <v>0</v>
      </c>
      <c r="I420" s="108">
        <f t="shared" si="194"/>
        <v>0</v>
      </c>
      <c r="J420" s="108">
        <f t="shared" si="194"/>
        <v>0</v>
      </c>
      <c r="K420" s="108">
        <f t="shared" si="194"/>
        <v>0</v>
      </c>
      <c r="L420" s="108">
        <f t="shared" si="194"/>
        <v>0</v>
      </c>
      <c r="M420" s="108">
        <f t="shared" si="194"/>
        <v>0</v>
      </c>
      <c r="N420" s="108">
        <f>+N421</f>
        <v>0</v>
      </c>
      <c r="O420" s="109">
        <f>+O421</f>
        <v>0</v>
      </c>
      <c r="P420" s="128">
        <v>0</v>
      </c>
      <c r="Q420" s="20">
        <f t="shared" si="185"/>
        <v>0</v>
      </c>
    </row>
    <row r="421" spans="1:17" s="21" customFormat="1" x14ac:dyDescent="0.3">
      <c r="A421" s="95">
        <v>2</v>
      </c>
      <c r="B421" s="86">
        <v>6</v>
      </c>
      <c r="C421" s="86">
        <v>2</v>
      </c>
      <c r="D421" s="86">
        <v>3</v>
      </c>
      <c r="E421" s="86" t="s">
        <v>40</v>
      </c>
      <c r="F421" s="94" t="s">
        <v>350</v>
      </c>
      <c r="G421" s="103">
        <v>0</v>
      </c>
      <c r="H421" s="103">
        <v>0</v>
      </c>
      <c r="I421" s="103">
        <v>0</v>
      </c>
      <c r="J421" s="103">
        <v>0</v>
      </c>
      <c r="K421" s="103">
        <v>0</v>
      </c>
      <c r="L421" s="103">
        <v>0</v>
      </c>
      <c r="M421" s="103">
        <v>0</v>
      </c>
      <c r="N421" s="89">
        <f>SUBTOTAL(9,G421:M421)</f>
        <v>0</v>
      </c>
      <c r="O421" s="90">
        <f>IFERROR(N421/$N$19*100,"0.00")</f>
        <v>0</v>
      </c>
      <c r="P421" s="21">
        <v>0</v>
      </c>
      <c r="Q421" s="20">
        <f t="shared" si="185"/>
        <v>0</v>
      </c>
    </row>
    <row r="422" spans="1:17" s="21" customFormat="1" x14ac:dyDescent="0.3">
      <c r="A422" s="71">
        <v>2</v>
      </c>
      <c r="B422" s="72">
        <v>6</v>
      </c>
      <c r="C422" s="72">
        <v>2</v>
      </c>
      <c r="D422" s="72">
        <v>4</v>
      </c>
      <c r="E422" s="72"/>
      <c r="F422" s="71" t="s">
        <v>351</v>
      </c>
      <c r="G422" s="108">
        <f t="shared" ref="G422:M422" si="195">+G423</f>
        <v>0</v>
      </c>
      <c r="H422" s="108">
        <f t="shared" si="195"/>
        <v>0</v>
      </c>
      <c r="I422" s="108">
        <f t="shared" si="195"/>
        <v>0</v>
      </c>
      <c r="J422" s="108">
        <f t="shared" si="195"/>
        <v>0</v>
      </c>
      <c r="K422" s="108">
        <f t="shared" si="195"/>
        <v>0</v>
      </c>
      <c r="L422" s="108">
        <f t="shared" si="195"/>
        <v>0</v>
      </c>
      <c r="M422" s="108">
        <f t="shared" si="195"/>
        <v>0</v>
      </c>
      <c r="N422" s="108">
        <f>+N423</f>
        <v>0</v>
      </c>
      <c r="O422" s="109">
        <f>+O423</f>
        <v>0</v>
      </c>
      <c r="P422" s="21">
        <v>0</v>
      </c>
      <c r="Q422" s="20">
        <f t="shared" si="185"/>
        <v>0</v>
      </c>
    </row>
    <row r="423" spans="1:17" s="21" customFormat="1" x14ac:dyDescent="0.3">
      <c r="A423" s="95">
        <v>2</v>
      </c>
      <c r="B423" s="86">
        <v>6</v>
      </c>
      <c r="C423" s="86">
        <v>2</v>
      </c>
      <c r="D423" s="86">
        <v>4</v>
      </c>
      <c r="E423" s="86" t="s">
        <v>40</v>
      </c>
      <c r="F423" s="94" t="s">
        <v>351</v>
      </c>
      <c r="G423" s="103">
        <v>0</v>
      </c>
      <c r="H423" s="103">
        <v>0</v>
      </c>
      <c r="I423" s="103">
        <v>0</v>
      </c>
      <c r="J423" s="103">
        <v>0</v>
      </c>
      <c r="K423" s="103">
        <v>0</v>
      </c>
      <c r="L423" s="103">
        <v>0</v>
      </c>
      <c r="M423" s="103">
        <v>0</v>
      </c>
      <c r="N423" s="89">
        <f>SUBTOTAL(9,G423:M423)</f>
        <v>0</v>
      </c>
      <c r="O423" s="90">
        <f>IFERROR(N423/$N$19*100,"0.00")</f>
        <v>0</v>
      </c>
      <c r="P423" s="21">
        <v>0</v>
      </c>
      <c r="Q423" s="20">
        <f t="shared" si="185"/>
        <v>0</v>
      </c>
    </row>
    <row r="424" spans="1:17" s="21" customFormat="1" x14ac:dyDescent="0.3">
      <c r="A424" s="66">
        <v>2</v>
      </c>
      <c r="B424" s="67">
        <v>6</v>
      </c>
      <c r="C424" s="67">
        <v>3</v>
      </c>
      <c r="D424" s="67"/>
      <c r="E424" s="67"/>
      <c r="F424" s="68" t="s">
        <v>352</v>
      </c>
      <c r="G424" s="69">
        <f t="shared" ref="G424:M424" si="196">+G425+G427+G429+G431</f>
        <v>0</v>
      </c>
      <c r="H424" s="69">
        <f t="shared" si="196"/>
        <v>0</v>
      </c>
      <c r="I424" s="69">
        <f t="shared" si="196"/>
        <v>0</v>
      </c>
      <c r="J424" s="69">
        <f t="shared" si="196"/>
        <v>0</v>
      </c>
      <c r="K424" s="69">
        <f t="shared" si="196"/>
        <v>0</v>
      </c>
      <c r="L424" s="69">
        <f t="shared" si="196"/>
        <v>0</v>
      </c>
      <c r="M424" s="69">
        <f t="shared" si="196"/>
        <v>2075000</v>
      </c>
      <c r="N424" s="69">
        <f>+N425+N427+N429+N431</f>
        <v>2075000</v>
      </c>
      <c r="O424" s="70">
        <f>+O425+O427+O429+O431</f>
        <v>0.28546817480044345</v>
      </c>
      <c r="P424" s="21">
        <v>2075000</v>
      </c>
      <c r="Q424" s="20">
        <f t="shared" si="185"/>
        <v>0</v>
      </c>
    </row>
    <row r="425" spans="1:17" s="21" customFormat="1" x14ac:dyDescent="0.3">
      <c r="A425" s="106">
        <v>2</v>
      </c>
      <c r="B425" s="72">
        <v>6</v>
      </c>
      <c r="C425" s="72">
        <v>3</v>
      </c>
      <c r="D425" s="72">
        <v>1</v>
      </c>
      <c r="E425" s="72"/>
      <c r="F425" s="118" t="s">
        <v>353</v>
      </c>
      <c r="G425" s="108">
        <f t="shared" ref="G425:M425" si="197">+G426</f>
        <v>0</v>
      </c>
      <c r="H425" s="108">
        <f t="shared" si="197"/>
        <v>0</v>
      </c>
      <c r="I425" s="108">
        <f t="shared" si="197"/>
        <v>0</v>
      </c>
      <c r="J425" s="108">
        <f t="shared" si="197"/>
        <v>0</v>
      </c>
      <c r="K425" s="108">
        <f t="shared" si="197"/>
        <v>0</v>
      </c>
      <c r="L425" s="108">
        <f t="shared" si="197"/>
        <v>0</v>
      </c>
      <c r="M425" s="108">
        <f t="shared" si="197"/>
        <v>2075000</v>
      </c>
      <c r="N425" s="108">
        <f>+N426</f>
        <v>2075000</v>
      </c>
      <c r="O425" s="109">
        <f>+O426</f>
        <v>0.28546817480044345</v>
      </c>
      <c r="P425" s="21">
        <v>2075000</v>
      </c>
      <c r="Q425" s="20">
        <f t="shared" si="185"/>
        <v>0</v>
      </c>
    </row>
    <row r="426" spans="1:17" s="21" customFormat="1" x14ac:dyDescent="0.3">
      <c r="A426" s="85">
        <v>2</v>
      </c>
      <c r="B426" s="86">
        <v>6</v>
      </c>
      <c r="C426" s="86">
        <v>3</v>
      </c>
      <c r="D426" s="86">
        <v>1</v>
      </c>
      <c r="E426" s="86" t="s">
        <v>40</v>
      </c>
      <c r="F426" s="85" t="s">
        <v>353</v>
      </c>
      <c r="G426" s="78">
        <v>0</v>
      </c>
      <c r="H426" s="78">
        <v>0</v>
      </c>
      <c r="I426" s="78">
        <v>0</v>
      </c>
      <c r="J426" s="78">
        <v>0</v>
      </c>
      <c r="K426" s="78">
        <v>0</v>
      </c>
      <c r="L426" s="78">
        <v>0</v>
      </c>
      <c r="M426" s="78">
        <v>2075000</v>
      </c>
      <c r="N426" s="89">
        <f>SUBTOTAL(9,G426:M426)</f>
        <v>2075000</v>
      </c>
      <c r="O426" s="90">
        <f>IFERROR(N426/$N$19*100,"0.00")</f>
        <v>0.28546817480044345</v>
      </c>
      <c r="P426" s="21">
        <v>2075000</v>
      </c>
      <c r="Q426" s="20">
        <f t="shared" si="185"/>
        <v>0</v>
      </c>
    </row>
    <row r="427" spans="1:17" s="21" customFormat="1" x14ac:dyDescent="0.3">
      <c r="A427" s="71">
        <v>2</v>
      </c>
      <c r="B427" s="72">
        <v>6</v>
      </c>
      <c r="C427" s="72">
        <v>3</v>
      </c>
      <c r="D427" s="72">
        <v>2</v>
      </c>
      <c r="E427" s="72"/>
      <c r="F427" s="71" t="s">
        <v>354</v>
      </c>
      <c r="G427" s="108">
        <f t="shared" ref="G427:M427" si="198">+G428</f>
        <v>0</v>
      </c>
      <c r="H427" s="108">
        <f t="shared" si="198"/>
        <v>0</v>
      </c>
      <c r="I427" s="108">
        <f t="shared" si="198"/>
        <v>0</v>
      </c>
      <c r="J427" s="108">
        <f t="shared" si="198"/>
        <v>0</v>
      </c>
      <c r="K427" s="108">
        <f t="shared" si="198"/>
        <v>0</v>
      </c>
      <c r="L427" s="108">
        <f t="shared" si="198"/>
        <v>0</v>
      </c>
      <c r="M427" s="108">
        <f t="shared" si="198"/>
        <v>0</v>
      </c>
      <c r="N427" s="108">
        <f>+N428</f>
        <v>0</v>
      </c>
      <c r="O427" s="109">
        <f>+O428</f>
        <v>0</v>
      </c>
      <c r="P427" s="21">
        <v>0</v>
      </c>
      <c r="Q427" s="20">
        <f t="shared" si="185"/>
        <v>0</v>
      </c>
    </row>
    <row r="428" spans="1:17" s="21" customFormat="1" x14ac:dyDescent="0.3">
      <c r="A428" s="95">
        <v>2</v>
      </c>
      <c r="B428" s="86">
        <v>6</v>
      </c>
      <c r="C428" s="86">
        <v>3</v>
      </c>
      <c r="D428" s="86">
        <v>2</v>
      </c>
      <c r="E428" s="86" t="s">
        <v>40</v>
      </c>
      <c r="F428" s="94" t="s">
        <v>354</v>
      </c>
      <c r="G428" s="103">
        <v>0</v>
      </c>
      <c r="H428" s="103">
        <v>0</v>
      </c>
      <c r="I428" s="103">
        <v>0</v>
      </c>
      <c r="J428" s="103">
        <v>0</v>
      </c>
      <c r="K428" s="103">
        <v>0</v>
      </c>
      <c r="L428" s="103">
        <v>0</v>
      </c>
      <c r="M428" s="103">
        <v>0</v>
      </c>
      <c r="N428" s="89">
        <f>SUBTOTAL(9,G428:M428)</f>
        <v>0</v>
      </c>
      <c r="O428" s="90">
        <f>IFERROR(N428/$N$19*100,"0.00")</f>
        <v>0</v>
      </c>
      <c r="P428" s="21">
        <v>0</v>
      </c>
      <c r="Q428" s="20">
        <f t="shared" si="185"/>
        <v>0</v>
      </c>
    </row>
    <row r="429" spans="1:17" s="21" customFormat="1" x14ac:dyDescent="0.3">
      <c r="A429" s="71">
        <v>2</v>
      </c>
      <c r="B429" s="72">
        <v>6</v>
      </c>
      <c r="C429" s="72">
        <v>3</v>
      </c>
      <c r="D429" s="72">
        <v>3</v>
      </c>
      <c r="E429" s="72"/>
      <c r="F429" s="71" t="s">
        <v>355</v>
      </c>
      <c r="G429" s="108">
        <f t="shared" ref="G429:M429" si="199">+G430</f>
        <v>0</v>
      </c>
      <c r="H429" s="108">
        <f t="shared" si="199"/>
        <v>0</v>
      </c>
      <c r="I429" s="108">
        <f t="shared" si="199"/>
        <v>0</v>
      </c>
      <c r="J429" s="108">
        <f t="shared" si="199"/>
        <v>0</v>
      </c>
      <c r="K429" s="108">
        <f t="shared" si="199"/>
        <v>0</v>
      </c>
      <c r="L429" s="108">
        <f t="shared" si="199"/>
        <v>0</v>
      </c>
      <c r="M429" s="108">
        <f t="shared" si="199"/>
        <v>0</v>
      </c>
      <c r="N429" s="108">
        <f>+N430</f>
        <v>0</v>
      </c>
      <c r="O429" s="109">
        <f>+O430</f>
        <v>0</v>
      </c>
      <c r="P429" s="21">
        <v>0</v>
      </c>
      <c r="Q429" s="20">
        <f t="shared" si="185"/>
        <v>0</v>
      </c>
    </row>
    <row r="430" spans="1:17" s="21" customFormat="1" x14ac:dyDescent="0.3">
      <c r="A430" s="95">
        <v>2</v>
      </c>
      <c r="B430" s="86">
        <v>6</v>
      </c>
      <c r="C430" s="86">
        <v>3</v>
      </c>
      <c r="D430" s="86">
        <v>3</v>
      </c>
      <c r="E430" s="86" t="s">
        <v>40</v>
      </c>
      <c r="F430" s="94" t="s">
        <v>355</v>
      </c>
      <c r="G430" s="103">
        <v>0</v>
      </c>
      <c r="H430" s="103">
        <v>0</v>
      </c>
      <c r="I430" s="103">
        <v>0</v>
      </c>
      <c r="J430" s="103">
        <v>0</v>
      </c>
      <c r="K430" s="103">
        <v>0</v>
      </c>
      <c r="L430" s="103">
        <v>0</v>
      </c>
      <c r="M430" s="103">
        <v>0</v>
      </c>
      <c r="N430" s="89">
        <f>SUBTOTAL(9,G430:M430)</f>
        <v>0</v>
      </c>
      <c r="O430" s="90">
        <f>IFERROR(N430/$N$19*100,"0.00")</f>
        <v>0</v>
      </c>
      <c r="P430" s="21">
        <v>0</v>
      </c>
      <c r="Q430" s="20">
        <f t="shared" si="185"/>
        <v>0</v>
      </c>
    </row>
    <row r="431" spans="1:17" s="21" customFormat="1" x14ac:dyDescent="0.3">
      <c r="A431" s="71">
        <v>2</v>
      </c>
      <c r="B431" s="72">
        <v>6</v>
      </c>
      <c r="C431" s="72">
        <v>3</v>
      </c>
      <c r="D431" s="72">
        <v>4</v>
      </c>
      <c r="E431" s="72"/>
      <c r="F431" s="71" t="s">
        <v>356</v>
      </c>
      <c r="G431" s="108">
        <f t="shared" ref="G431:M431" si="200">+G432</f>
        <v>0</v>
      </c>
      <c r="H431" s="108">
        <f t="shared" si="200"/>
        <v>0</v>
      </c>
      <c r="I431" s="108">
        <f t="shared" si="200"/>
        <v>0</v>
      </c>
      <c r="J431" s="108">
        <f t="shared" si="200"/>
        <v>0</v>
      </c>
      <c r="K431" s="108">
        <f t="shared" si="200"/>
        <v>0</v>
      </c>
      <c r="L431" s="108">
        <f t="shared" si="200"/>
        <v>0</v>
      </c>
      <c r="M431" s="108">
        <f t="shared" si="200"/>
        <v>0</v>
      </c>
      <c r="N431" s="108">
        <f>+N432</f>
        <v>0</v>
      </c>
      <c r="O431" s="109">
        <f>+O432</f>
        <v>0</v>
      </c>
      <c r="P431" s="21">
        <v>0</v>
      </c>
      <c r="Q431" s="20">
        <f t="shared" si="185"/>
        <v>0</v>
      </c>
    </row>
    <row r="432" spans="1:17" s="21" customFormat="1" x14ac:dyDescent="0.3">
      <c r="A432" s="95">
        <v>2</v>
      </c>
      <c r="B432" s="86">
        <v>6</v>
      </c>
      <c r="C432" s="86">
        <v>3</v>
      </c>
      <c r="D432" s="86">
        <v>4</v>
      </c>
      <c r="E432" s="86" t="s">
        <v>40</v>
      </c>
      <c r="F432" s="94" t="s">
        <v>356</v>
      </c>
      <c r="G432" s="103">
        <v>0</v>
      </c>
      <c r="H432" s="103">
        <v>0</v>
      </c>
      <c r="I432" s="103">
        <v>0</v>
      </c>
      <c r="J432" s="103">
        <v>0</v>
      </c>
      <c r="K432" s="103">
        <v>0</v>
      </c>
      <c r="L432" s="103">
        <v>0</v>
      </c>
      <c r="M432" s="103">
        <v>0</v>
      </c>
      <c r="N432" s="89">
        <f>SUBTOTAL(9,G432:M432)</f>
        <v>0</v>
      </c>
      <c r="O432" s="90">
        <f>IFERROR(N432/$N$19*100,"0.00")</f>
        <v>0</v>
      </c>
      <c r="P432" s="21">
        <v>0</v>
      </c>
      <c r="Q432" s="20">
        <f t="shared" si="185"/>
        <v>0</v>
      </c>
    </row>
    <row r="433" spans="1:17" s="21" customFormat="1" x14ac:dyDescent="0.3">
      <c r="A433" s="66">
        <v>2</v>
      </c>
      <c r="B433" s="67">
        <v>6</v>
      </c>
      <c r="C433" s="67">
        <v>4</v>
      </c>
      <c r="D433" s="67"/>
      <c r="E433" s="67"/>
      <c r="F433" s="68" t="s">
        <v>357</v>
      </c>
      <c r="G433" s="69">
        <f t="shared" ref="G433:M433" si="201">+G434+G436+G438</f>
        <v>0</v>
      </c>
      <c r="H433" s="69">
        <f t="shared" si="201"/>
        <v>0</v>
      </c>
      <c r="I433" s="69">
        <f t="shared" si="201"/>
        <v>0</v>
      </c>
      <c r="J433" s="69">
        <f t="shared" si="201"/>
        <v>0</v>
      </c>
      <c r="K433" s="69">
        <f t="shared" si="201"/>
        <v>0</v>
      </c>
      <c r="L433" s="69">
        <f t="shared" si="201"/>
        <v>0</v>
      </c>
      <c r="M433" s="69">
        <f t="shared" si="201"/>
        <v>0</v>
      </c>
      <c r="N433" s="69">
        <f>+N434+N436+N438</f>
        <v>0</v>
      </c>
      <c r="O433" s="70">
        <f>+O434+O436+O438</f>
        <v>0</v>
      </c>
      <c r="P433" s="21">
        <v>0</v>
      </c>
      <c r="Q433" s="20">
        <f t="shared" si="185"/>
        <v>0</v>
      </c>
    </row>
    <row r="434" spans="1:17" s="21" customFormat="1" x14ac:dyDescent="0.3">
      <c r="A434" s="71">
        <v>2</v>
      </c>
      <c r="B434" s="72">
        <v>6</v>
      </c>
      <c r="C434" s="72">
        <v>4</v>
      </c>
      <c r="D434" s="72">
        <v>1</v>
      </c>
      <c r="E434" s="72"/>
      <c r="F434" s="71" t="s">
        <v>358</v>
      </c>
      <c r="G434" s="108">
        <f t="shared" ref="G434:M434" si="202">+G435</f>
        <v>0</v>
      </c>
      <c r="H434" s="108">
        <f t="shared" si="202"/>
        <v>0</v>
      </c>
      <c r="I434" s="108">
        <f t="shared" si="202"/>
        <v>0</v>
      </c>
      <c r="J434" s="108">
        <f t="shared" si="202"/>
        <v>0</v>
      </c>
      <c r="K434" s="108">
        <f t="shared" si="202"/>
        <v>0</v>
      </c>
      <c r="L434" s="108">
        <f t="shared" si="202"/>
        <v>0</v>
      </c>
      <c r="M434" s="108">
        <f t="shared" si="202"/>
        <v>0</v>
      </c>
      <c r="N434" s="108">
        <f>+N435</f>
        <v>0</v>
      </c>
      <c r="O434" s="109">
        <f>+O435</f>
        <v>0</v>
      </c>
      <c r="P434" s="21">
        <v>0</v>
      </c>
      <c r="Q434" s="20">
        <f t="shared" si="185"/>
        <v>0</v>
      </c>
    </row>
    <row r="435" spans="1:17" s="21" customFormat="1" x14ac:dyDescent="0.3">
      <c r="A435" s="95">
        <v>2</v>
      </c>
      <c r="B435" s="86">
        <v>6</v>
      </c>
      <c r="C435" s="86">
        <v>4</v>
      </c>
      <c r="D435" s="86">
        <v>1</v>
      </c>
      <c r="E435" s="86" t="s">
        <v>40</v>
      </c>
      <c r="F435" s="94" t="s">
        <v>358</v>
      </c>
      <c r="G435" s="92">
        <v>0</v>
      </c>
      <c r="H435" s="92">
        <v>0</v>
      </c>
      <c r="I435" s="92">
        <v>0</v>
      </c>
      <c r="J435" s="92">
        <v>0</v>
      </c>
      <c r="K435" s="92">
        <v>0</v>
      </c>
      <c r="L435" s="92">
        <v>0</v>
      </c>
      <c r="M435" s="92">
        <v>0</v>
      </c>
      <c r="N435" s="89">
        <f>SUBTOTAL(9,G435:M435)</f>
        <v>0</v>
      </c>
      <c r="O435" s="90">
        <f>IFERROR(N435/$N$19*100,"0.00")</f>
        <v>0</v>
      </c>
      <c r="P435" s="21">
        <v>0</v>
      </c>
      <c r="Q435" s="20">
        <f t="shared" si="185"/>
        <v>0</v>
      </c>
    </row>
    <row r="436" spans="1:17" s="21" customFormat="1" x14ac:dyDescent="0.3">
      <c r="A436" s="71">
        <v>2</v>
      </c>
      <c r="B436" s="72">
        <v>6</v>
      </c>
      <c r="C436" s="72">
        <v>4</v>
      </c>
      <c r="D436" s="72">
        <v>2</v>
      </c>
      <c r="E436" s="72"/>
      <c r="F436" s="71" t="s">
        <v>359</v>
      </c>
      <c r="G436" s="108">
        <f t="shared" ref="G436:M436" si="203">+G437</f>
        <v>0</v>
      </c>
      <c r="H436" s="108">
        <f t="shared" si="203"/>
        <v>0</v>
      </c>
      <c r="I436" s="108">
        <f t="shared" si="203"/>
        <v>0</v>
      </c>
      <c r="J436" s="108">
        <f t="shared" si="203"/>
        <v>0</v>
      </c>
      <c r="K436" s="108">
        <f t="shared" si="203"/>
        <v>0</v>
      </c>
      <c r="L436" s="108">
        <f t="shared" si="203"/>
        <v>0</v>
      </c>
      <c r="M436" s="108">
        <f t="shared" si="203"/>
        <v>0</v>
      </c>
      <c r="N436" s="108">
        <f>+N437</f>
        <v>0</v>
      </c>
      <c r="O436" s="109">
        <f>+O437</f>
        <v>0</v>
      </c>
      <c r="P436" s="21">
        <v>0</v>
      </c>
      <c r="Q436" s="20">
        <f t="shared" si="185"/>
        <v>0</v>
      </c>
    </row>
    <row r="437" spans="1:17" s="21" customFormat="1" x14ac:dyDescent="0.3">
      <c r="A437" s="95">
        <v>2</v>
      </c>
      <c r="B437" s="86">
        <v>6</v>
      </c>
      <c r="C437" s="86">
        <v>4</v>
      </c>
      <c r="D437" s="86">
        <v>2</v>
      </c>
      <c r="E437" s="86" t="s">
        <v>40</v>
      </c>
      <c r="F437" s="94" t="s">
        <v>359</v>
      </c>
      <c r="G437" s="103">
        <v>0</v>
      </c>
      <c r="H437" s="103">
        <v>0</v>
      </c>
      <c r="I437" s="103">
        <v>0</v>
      </c>
      <c r="J437" s="103">
        <v>0</v>
      </c>
      <c r="K437" s="103">
        <v>0</v>
      </c>
      <c r="L437" s="103">
        <v>0</v>
      </c>
      <c r="M437" s="103">
        <v>0</v>
      </c>
      <c r="N437" s="89">
        <f>SUBTOTAL(9,G437:M437)</f>
        <v>0</v>
      </c>
      <c r="O437" s="90">
        <f>IFERROR(N437/$N$19*100,"0.00")</f>
        <v>0</v>
      </c>
      <c r="P437" s="21">
        <v>0</v>
      </c>
      <c r="Q437" s="20">
        <f t="shared" si="185"/>
        <v>0</v>
      </c>
    </row>
    <row r="438" spans="1:17" s="21" customFormat="1" x14ac:dyDescent="0.3">
      <c r="A438" s="71">
        <v>2</v>
      </c>
      <c r="B438" s="72">
        <v>6</v>
      </c>
      <c r="C438" s="72">
        <v>4</v>
      </c>
      <c r="D438" s="72">
        <v>8</v>
      </c>
      <c r="E438" s="72"/>
      <c r="F438" s="71" t="s">
        <v>360</v>
      </c>
      <c r="G438" s="108">
        <f t="shared" ref="G438:M438" si="204">+G439</f>
        <v>0</v>
      </c>
      <c r="H438" s="108">
        <f t="shared" si="204"/>
        <v>0</v>
      </c>
      <c r="I438" s="108">
        <f t="shared" si="204"/>
        <v>0</v>
      </c>
      <c r="J438" s="108">
        <f t="shared" si="204"/>
        <v>0</v>
      </c>
      <c r="K438" s="108">
        <f t="shared" si="204"/>
        <v>0</v>
      </c>
      <c r="L438" s="108">
        <f t="shared" si="204"/>
        <v>0</v>
      </c>
      <c r="M438" s="108">
        <f t="shared" si="204"/>
        <v>0</v>
      </c>
      <c r="N438" s="108">
        <f>+N439</f>
        <v>0</v>
      </c>
      <c r="O438" s="109">
        <f>+O439</f>
        <v>0</v>
      </c>
      <c r="P438" s="21">
        <v>0</v>
      </c>
      <c r="Q438" s="20">
        <f t="shared" si="185"/>
        <v>0</v>
      </c>
    </row>
    <row r="439" spans="1:17" s="21" customFormat="1" x14ac:dyDescent="0.3">
      <c r="A439" s="95">
        <v>2</v>
      </c>
      <c r="B439" s="86">
        <v>6</v>
      </c>
      <c r="C439" s="86">
        <v>4</v>
      </c>
      <c r="D439" s="86">
        <v>8</v>
      </c>
      <c r="E439" s="86" t="s">
        <v>40</v>
      </c>
      <c r="F439" s="94" t="s">
        <v>360</v>
      </c>
      <c r="G439" s="103">
        <v>0</v>
      </c>
      <c r="H439" s="103">
        <v>0</v>
      </c>
      <c r="I439" s="103">
        <v>0</v>
      </c>
      <c r="J439" s="103">
        <v>0</v>
      </c>
      <c r="K439" s="103">
        <v>0</v>
      </c>
      <c r="L439" s="103">
        <v>0</v>
      </c>
      <c r="M439" s="103">
        <v>0</v>
      </c>
      <c r="N439" s="89">
        <f>SUBTOTAL(9,G439:M439)</f>
        <v>0</v>
      </c>
      <c r="O439" s="90">
        <f>IFERROR(N439/$N$19*100,"0.00")</f>
        <v>0</v>
      </c>
      <c r="P439" s="21">
        <v>0</v>
      </c>
      <c r="Q439" s="20">
        <f t="shared" si="185"/>
        <v>0</v>
      </c>
    </row>
    <row r="440" spans="1:17" s="21" customFormat="1" x14ac:dyDescent="0.3">
      <c r="A440" s="66">
        <v>2</v>
      </c>
      <c r="B440" s="67">
        <v>6</v>
      </c>
      <c r="C440" s="67">
        <v>5</v>
      </c>
      <c r="D440" s="67"/>
      <c r="E440" s="67"/>
      <c r="F440" s="68" t="s">
        <v>361</v>
      </c>
      <c r="G440" s="69">
        <f t="shared" ref="G440:M440" si="205">+G441+G443+G445+G447+G449+G451+G453</f>
        <v>0</v>
      </c>
      <c r="H440" s="69">
        <f t="shared" si="205"/>
        <v>0</v>
      </c>
      <c r="I440" s="69">
        <f t="shared" si="205"/>
        <v>0</v>
      </c>
      <c r="J440" s="69">
        <f t="shared" si="205"/>
        <v>0</v>
      </c>
      <c r="K440" s="69">
        <f t="shared" si="205"/>
        <v>0</v>
      </c>
      <c r="L440" s="69">
        <f t="shared" si="205"/>
        <v>0</v>
      </c>
      <c r="M440" s="69">
        <f t="shared" si="205"/>
        <v>0</v>
      </c>
      <c r="N440" s="69">
        <f>+N441+N443+N445+N447+N449+N451+N453</f>
        <v>0</v>
      </c>
      <c r="O440" s="70">
        <f>+O441+O443+O445+O447+O449+O451+O453</f>
        <v>0</v>
      </c>
      <c r="P440" s="21">
        <v>0</v>
      </c>
      <c r="Q440" s="20">
        <f t="shared" si="185"/>
        <v>0</v>
      </c>
    </row>
    <row r="441" spans="1:17" s="21" customFormat="1" x14ac:dyDescent="0.3">
      <c r="A441" s="71">
        <v>2</v>
      </c>
      <c r="B441" s="72">
        <v>6</v>
      </c>
      <c r="C441" s="72">
        <v>5</v>
      </c>
      <c r="D441" s="72">
        <v>2</v>
      </c>
      <c r="E441" s="72"/>
      <c r="F441" s="71" t="s">
        <v>362</v>
      </c>
      <c r="G441" s="108">
        <f t="shared" ref="G441:M441" si="206">+G442</f>
        <v>0</v>
      </c>
      <c r="H441" s="108">
        <f t="shared" si="206"/>
        <v>0</v>
      </c>
      <c r="I441" s="108">
        <f t="shared" si="206"/>
        <v>0</v>
      </c>
      <c r="J441" s="108">
        <f t="shared" si="206"/>
        <v>0</v>
      </c>
      <c r="K441" s="108">
        <f t="shared" si="206"/>
        <v>0</v>
      </c>
      <c r="L441" s="108">
        <f t="shared" si="206"/>
        <v>0</v>
      </c>
      <c r="M441" s="108">
        <f t="shared" si="206"/>
        <v>0</v>
      </c>
      <c r="N441" s="108">
        <f>+N442</f>
        <v>0</v>
      </c>
      <c r="O441" s="109">
        <f>+O442</f>
        <v>0</v>
      </c>
      <c r="P441" s="21">
        <v>0</v>
      </c>
      <c r="Q441" s="20">
        <f t="shared" si="185"/>
        <v>0</v>
      </c>
    </row>
    <row r="442" spans="1:17" s="21" customFormat="1" x14ac:dyDescent="0.3">
      <c r="A442" s="85">
        <v>2</v>
      </c>
      <c r="B442" s="86">
        <v>6</v>
      </c>
      <c r="C442" s="86">
        <v>5</v>
      </c>
      <c r="D442" s="86">
        <v>2</v>
      </c>
      <c r="E442" s="86" t="s">
        <v>40</v>
      </c>
      <c r="F442" s="94" t="s">
        <v>362</v>
      </c>
      <c r="G442" s="103">
        <v>0</v>
      </c>
      <c r="H442" s="103">
        <v>0</v>
      </c>
      <c r="I442" s="103">
        <v>0</v>
      </c>
      <c r="J442" s="103">
        <v>0</v>
      </c>
      <c r="K442" s="103">
        <v>0</v>
      </c>
      <c r="L442" s="103">
        <v>0</v>
      </c>
      <c r="M442" s="103">
        <v>0</v>
      </c>
      <c r="N442" s="89">
        <f>SUBTOTAL(9,G442:M442)</f>
        <v>0</v>
      </c>
      <c r="O442" s="90">
        <f>IFERROR(N442/$N$19*100,"0.00")</f>
        <v>0</v>
      </c>
      <c r="P442" s="21">
        <v>0</v>
      </c>
      <c r="Q442" s="20">
        <f t="shared" si="185"/>
        <v>0</v>
      </c>
    </row>
    <row r="443" spans="1:17" s="21" customFormat="1" x14ac:dyDescent="0.3">
      <c r="A443" s="71">
        <v>2</v>
      </c>
      <c r="B443" s="72">
        <v>6</v>
      </c>
      <c r="C443" s="72">
        <v>5</v>
      </c>
      <c r="D443" s="72">
        <v>3</v>
      </c>
      <c r="E443" s="72"/>
      <c r="F443" s="71" t="s">
        <v>363</v>
      </c>
      <c r="G443" s="108">
        <f t="shared" ref="G443:M443" si="207">+G444</f>
        <v>0</v>
      </c>
      <c r="H443" s="108">
        <f t="shared" si="207"/>
        <v>0</v>
      </c>
      <c r="I443" s="108">
        <f t="shared" si="207"/>
        <v>0</v>
      </c>
      <c r="J443" s="108">
        <f t="shared" si="207"/>
        <v>0</v>
      </c>
      <c r="K443" s="108">
        <f t="shared" si="207"/>
        <v>0</v>
      </c>
      <c r="L443" s="108">
        <f t="shared" si="207"/>
        <v>0</v>
      </c>
      <c r="M443" s="108">
        <f t="shared" si="207"/>
        <v>0</v>
      </c>
      <c r="N443" s="108">
        <f>+N444</f>
        <v>0</v>
      </c>
      <c r="O443" s="109">
        <f>+O444</f>
        <v>0</v>
      </c>
      <c r="P443" s="21">
        <v>0</v>
      </c>
      <c r="Q443" s="20">
        <f t="shared" si="185"/>
        <v>0</v>
      </c>
    </row>
    <row r="444" spans="1:17" s="21" customFormat="1" x14ac:dyDescent="0.3">
      <c r="A444" s="85">
        <v>2</v>
      </c>
      <c r="B444" s="86">
        <v>6</v>
      </c>
      <c r="C444" s="86">
        <v>5</v>
      </c>
      <c r="D444" s="86">
        <v>3</v>
      </c>
      <c r="E444" s="86" t="s">
        <v>40</v>
      </c>
      <c r="F444" s="94" t="s">
        <v>363</v>
      </c>
      <c r="G444" s="103">
        <v>0</v>
      </c>
      <c r="H444" s="103">
        <v>0</v>
      </c>
      <c r="I444" s="103">
        <v>0</v>
      </c>
      <c r="J444" s="103">
        <v>0</v>
      </c>
      <c r="K444" s="103">
        <v>0</v>
      </c>
      <c r="L444" s="103">
        <v>0</v>
      </c>
      <c r="M444" s="103">
        <v>0</v>
      </c>
      <c r="N444" s="89">
        <f>SUBTOTAL(9,G444:M444)</f>
        <v>0</v>
      </c>
      <c r="O444" s="90">
        <f>IFERROR(N444/$N$19*100,"0.00")</f>
        <v>0</v>
      </c>
      <c r="P444" s="21">
        <v>0</v>
      </c>
      <c r="Q444" s="20">
        <f t="shared" si="185"/>
        <v>0</v>
      </c>
    </row>
    <row r="445" spans="1:17" s="21" customFormat="1" x14ac:dyDescent="0.3">
      <c r="A445" s="71">
        <v>2</v>
      </c>
      <c r="B445" s="72">
        <v>6</v>
      </c>
      <c r="C445" s="72">
        <v>5</v>
      </c>
      <c r="D445" s="72">
        <v>4</v>
      </c>
      <c r="E445" s="72"/>
      <c r="F445" s="71" t="s">
        <v>364</v>
      </c>
      <c r="G445" s="108">
        <f t="shared" ref="G445:M445" si="208">+G446</f>
        <v>0</v>
      </c>
      <c r="H445" s="108">
        <f t="shared" si="208"/>
        <v>0</v>
      </c>
      <c r="I445" s="108">
        <f t="shared" si="208"/>
        <v>0</v>
      </c>
      <c r="J445" s="108">
        <f t="shared" si="208"/>
        <v>0</v>
      </c>
      <c r="K445" s="108">
        <f t="shared" si="208"/>
        <v>0</v>
      </c>
      <c r="L445" s="108">
        <f t="shared" si="208"/>
        <v>0</v>
      </c>
      <c r="M445" s="108">
        <f t="shared" si="208"/>
        <v>0</v>
      </c>
      <c r="N445" s="108">
        <f>+N446</f>
        <v>0</v>
      </c>
      <c r="O445" s="109">
        <f>+O446</f>
        <v>0</v>
      </c>
      <c r="P445" s="21">
        <v>0</v>
      </c>
      <c r="Q445" s="20">
        <f t="shared" si="185"/>
        <v>0</v>
      </c>
    </row>
    <row r="446" spans="1:17" s="21" customFormat="1" ht="40.5" x14ac:dyDescent="0.3">
      <c r="A446" s="85">
        <v>2</v>
      </c>
      <c r="B446" s="86">
        <v>6</v>
      </c>
      <c r="C446" s="86">
        <v>5</v>
      </c>
      <c r="D446" s="86">
        <v>4</v>
      </c>
      <c r="E446" s="86" t="s">
        <v>40</v>
      </c>
      <c r="F446" s="94" t="s">
        <v>364</v>
      </c>
      <c r="G446" s="103">
        <v>0</v>
      </c>
      <c r="H446" s="103">
        <v>0</v>
      </c>
      <c r="I446" s="103">
        <v>0</v>
      </c>
      <c r="J446" s="103">
        <v>0</v>
      </c>
      <c r="K446" s="103">
        <v>0</v>
      </c>
      <c r="L446" s="103">
        <v>0</v>
      </c>
      <c r="M446" s="103">
        <v>0</v>
      </c>
      <c r="N446" s="89">
        <f>SUBTOTAL(9,G446:M446)</f>
        <v>0</v>
      </c>
      <c r="O446" s="90">
        <f>IFERROR(N446/$N$19*100,"0.00")</f>
        <v>0</v>
      </c>
      <c r="P446" s="21">
        <v>0</v>
      </c>
      <c r="Q446" s="20">
        <f t="shared" si="185"/>
        <v>0</v>
      </c>
    </row>
    <row r="447" spans="1:17" s="21" customFormat="1" x14ac:dyDescent="0.3">
      <c r="A447" s="71">
        <v>2</v>
      </c>
      <c r="B447" s="72">
        <v>6</v>
      </c>
      <c r="C447" s="72">
        <v>5</v>
      </c>
      <c r="D447" s="72">
        <v>5</v>
      </c>
      <c r="E447" s="72"/>
      <c r="F447" s="71" t="s">
        <v>365</v>
      </c>
      <c r="G447" s="108">
        <f t="shared" ref="G447:M447" si="209">+G448</f>
        <v>0</v>
      </c>
      <c r="H447" s="108">
        <f t="shared" si="209"/>
        <v>0</v>
      </c>
      <c r="I447" s="108">
        <f t="shared" si="209"/>
        <v>0</v>
      </c>
      <c r="J447" s="108">
        <f t="shared" si="209"/>
        <v>0</v>
      </c>
      <c r="K447" s="108">
        <f t="shared" si="209"/>
        <v>0</v>
      </c>
      <c r="L447" s="108">
        <f t="shared" si="209"/>
        <v>0</v>
      </c>
      <c r="M447" s="108">
        <f t="shared" si="209"/>
        <v>0</v>
      </c>
      <c r="N447" s="108">
        <f>+N448</f>
        <v>0</v>
      </c>
      <c r="O447" s="109">
        <f>+O448</f>
        <v>0</v>
      </c>
      <c r="P447" s="21">
        <v>0</v>
      </c>
      <c r="Q447" s="20">
        <f t="shared" si="185"/>
        <v>0</v>
      </c>
    </row>
    <row r="448" spans="1:17" s="21" customFormat="1" ht="40.5" x14ac:dyDescent="0.3">
      <c r="A448" s="85">
        <v>2</v>
      </c>
      <c r="B448" s="86">
        <v>6</v>
      </c>
      <c r="C448" s="86">
        <v>5</v>
      </c>
      <c r="D448" s="86">
        <v>5</v>
      </c>
      <c r="E448" s="86" t="s">
        <v>40</v>
      </c>
      <c r="F448" s="94" t="s">
        <v>365</v>
      </c>
      <c r="G448" s="92">
        <v>0</v>
      </c>
      <c r="H448" s="92">
        <v>0</v>
      </c>
      <c r="I448" s="92">
        <v>0</v>
      </c>
      <c r="J448" s="92">
        <v>0</v>
      </c>
      <c r="K448" s="92">
        <v>0</v>
      </c>
      <c r="L448" s="92">
        <v>0</v>
      </c>
      <c r="M448" s="92">
        <v>0</v>
      </c>
      <c r="N448" s="89">
        <f>SUBTOTAL(9,G448:M448)</f>
        <v>0</v>
      </c>
      <c r="O448" s="90">
        <f>IFERROR(N448/$N$19*100,"0.00")</f>
        <v>0</v>
      </c>
      <c r="P448" s="21">
        <v>0</v>
      </c>
      <c r="Q448" s="20">
        <f t="shared" si="185"/>
        <v>0</v>
      </c>
    </row>
    <row r="449" spans="1:17" s="21" customFormat="1" x14ac:dyDescent="0.3">
      <c r="A449" s="129">
        <v>2</v>
      </c>
      <c r="B449" s="124">
        <v>6</v>
      </c>
      <c r="C449" s="124">
        <v>5</v>
      </c>
      <c r="D449" s="124">
        <v>6</v>
      </c>
      <c r="E449" s="124"/>
      <c r="F449" s="129" t="s">
        <v>366</v>
      </c>
      <c r="G449" s="108">
        <f t="shared" ref="G449:M449" si="210">+G450</f>
        <v>0</v>
      </c>
      <c r="H449" s="108">
        <f t="shared" si="210"/>
        <v>0</v>
      </c>
      <c r="I449" s="108">
        <f t="shared" si="210"/>
        <v>0</v>
      </c>
      <c r="J449" s="108">
        <f t="shared" si="210"/>
        <v>0</v>
      </c>
      <c r="K449" s="108">
        <f t="shared" si="210"/>
        <v>0</v>
      </c>
      <c r="L449" s="108">
        <f t="shared" si="210"/>
        <v>0</v>
      </c>
      <c r="M449" s="108">
        <f t="shared" si="210"/>
        <v>0</v>
      </c>
      <c r="N449" s="130">
        <f>+N450</f>
        <v>0</v>
      </c>
      <c r="O449" s="131">
        <f>+O450</f>
        <v>0</v>
      </c>
      <c r="P449" s="21">
        <v>0</v>
      </c>
      <c r="Q449" s="20">
        <f t="shared" si="185"/>
        <v>0</v>
      </c>
    </row>
    <row r="450" spans="1:17" s="21" customFormat="1" ht="40.5" x14ac:dyDescent="0.3">
      <c r="A450" s="85">
        <v>2</v>
      </c>
      <c r="B450" s="86">
        <v>6</v>
      </c>
      <c r="C450" s="86">
        <v>5</v>
      </c>
      <c r="D450" s="86">
        <v>6</v>
      </c>
      <c r="E450" s="86" t="s">
        <v>40</v>
      </c>
      <c r="F450" s="94" t="s">
        <v>366</v>
      </c>
      <c r="G450" s="103">
        <v>0</v>
      </c>
      <c r="H450" s="103">
        <v>0</v>
      </c>
      <c r="I450" s="103">
        <v>0</v>
      </c>
      <c r="J450" s="103">
        <v>0</v>
      </c>
      <c r="K450" s="103">
        <v>0</v>
      </c>
      <c r="L450" s="103">
        <v>0</v>
      </c>
      <c r="M450" s="103">
        <v>0</v>
      </c>
      <c r="N450" s="89">
        <f>SUBTOTAL(9,G450:M450)</f>
        <v>0</v>
      </c>
      <c r="O450" s="90">
        <f>IFERROR(N450/$N$19*100,"0.00")</f>
        <v>0</v>
      </c>
      <c r="P450" s="21">
        <v>0</v>
      </c>
      <c r="Q450" s="20">
        <f t="shared" si="185"/>
        <v>0</v>
      </c>
    </row>
    <row r="451" spans="1:17" s="21" customFormat="1" x14ac:dyDescent="0.3">
      <c r="A451" s="71">
        <v>2</v>
      </c>
      <c r="B451" s="72">
        <v>6</v>
      </c>
      <c r="C451" s="72">
        <v>5</v>
      </c>
      <c r="D451" s="72">
        <v>7</v>
      </c>
      <c r="E451" s="72"/>
      <c r="F451" s="71" t="s">
        <v>367</v>
      </c>
      <c r="G451" s="108">
        <f t="shared" ref="G451:M451" si="211">+G452</f>
        <v>0</v>
      </c>
      <c r="H451" s="108">
        <f t="shared" si="211"/>
        <v>0</v>
      </c>
      <c r="I451" s="108">
        <f t="shared" si="211"/>
        <v>0</v>
      </c>
      <c r="J451" s="108">
        <f t="shared" si="211"/>
        <v>0</v>
      </c>
      <c r="K451" s="108">
        <f t="shared" si="211"/>
        <v>0</v>
      </c>
      <c r="L451" s="108">
        <f t="shared" si="211"/>
        <v>0</v>
      </c>
      <c r="M451" s="108">
        <f t="shared" si="211"/>
        <v>0</v>
      </c>
      <c r="N451" s="108">
        <f>+N452</f>
        <v>0</v>
      </c>
      <c r="O451" s="109">
        <f>+O452</f>
        <v>0</v>
      </c>
      <c r="P451" s="21">
        <v>0</v>
      </c>
      <c r="Q451" s="20">
        <f t="shared" si="185"/>
        <v>0</v>
      </c>
    </row>
    <row r="452" spans="1:17" s="21" customFormat="1" x14ac:dyDescent="0.3">
      <c r="A452" s="85">
        <v>2</v>
      </c>
      <c r="B452" s="86">
        <v>6</v>
      </c>
      <c r="C452" s="86">
        <v>5</v>
      </c>
      <c r="D452" s="86">
        <v>7</v>
      </c>
      <c r="E452" s="86" t="s">
        <v>40</v>
      </c>
      <c r="F452" s="94" t="s">
        <v>367</v>
      </c>
      <c r="G452" s="103">
        <v>0</v>
      </c>
      <c r="H452" s="103">
        <v>0</v>
      </c>
      <c r="I452" s="103">
        <v>0</v>
      </c>
      <c r="J452" s="103">
        <v>0</v>
      </c>
      <c r="K452" s="103">
        <v>0</v>
      </c>
      <c r="L452" s="103">
        <v>0</v>
      </c>
      <c r="M452" s="103">
        <v>0</v>
      </c>
      <c r="N452" s="89">
        <f>SUBTOTAL(9,G452:M452)</f>
        <v>0</v>
      </c>
      <c r="O452" s="90">
        <f>IFERROR(N452/$N$19*100,"0.00")</f>
        <v>0</v>
      </c>
      <c r="P452" s="21">
        <v>0</v>
      </c>
      <c r="Q452" s="20">
        <f t="shared" si="185"/>
        <v>0</v>
      </c>
    </row>
    <row r="453" spans="1:17" s="21" customFormat="1" x14ac:dyDescent="0.3">
      <c r="A453" s="71">
        <v>2</v>
      </c>
      <c r="B453" s="72">
        <v>6</v>
      </c>
      <c r="C453" s="72">
        <v>5</v>
      </c>
      <c r="D453" s="72">
        <v>8</v>
      </c>
      <c r="E453" s="72"/>
      <c r="F453" s="71" t="s">
        <v>368</v>
      </c>
      <c r="G453" s="108">
        <f t="shared" ref="G453:M453" si="212">+G454</f>
        <v>0</v>
      </c>
      <c r="H453" s="108">
        <f t="shared" si="212"/>
        <v>0</v>
      </c>
      <c r="I453" s="108">
        <f t="shared" si="212"/>
        <v>0</v>
      </c>
      <c r="J453" s="108">
        <f t="shared" si="212"/>
        <v>0</v>
      </c>
      <c r="K453" s="108">
        <f t="shared" si="212"/>
        <v>0</v>
      </c>
      <c r="L453" s="108">
        <f t="shared" si="212"/>
        <v>0</v>
      </c>
      <c r="M453" s="108">
        <f t="shared" si="212"/>
        <v>0</v>
      </c>
      <c r="N453" s="108">
        <f>+N454</f>
        <v>0</v>
      </c>
      <c r="O453" s="109">
        <f>+O454</f>
        <v>0</v>
      </c>
      <c r="P453" s="21">
        <v>0</v>
      </c>
      <c r="Q453" s="20">
        <f t="shared" si="185"/>
        <v>0</v>
      </c>
    </row>
    <row r="454" spans="1:17" s="21" customFormat="1" x14ac:dyDescent="0.3">
      <c r="A454" s="85">
        <v>2</v>
      </c>
      <c r="B454" s="86">
        <v>6</v>
      </c>
      <c r="C454" s="86">
        <v>5</v>
      </c>
      <c r="D454" s="86">
        <v>8</v>
      </c>
      <c r="E454" s="86" t="s">
        <v>40</v>
      </c>
      <c r="F454" s="94" t="s">
        <v>368</v>
      </c>
      <c r="G454" s="92">
        <v>0</v>
      </c>
      <c r="H454" s="92">
        <v>0</v>
      </c>
      <c r="I454" s="92">
        <v>0</v>
      </c>
      <c r="J454" s="92">
        <v>0</v>
      </c>
      <c r="K454" s="92">
        <v>0</v>
      </c>
      <c r="L454" s="92">
        <v>0</v>
      </c>
      <c r="M454" s="92">
        <v>0</v>
      </c>
      <c r="N454" s="89">
        <f>SUBTOTAL(9,G454:M454)</f>
        <v>0</v>
      </c>
      <c r="O454" s="90">
        <f>IFERROR(N454/$N$19*100,"0.00")</f>
        <v>0</v>
      </c>
      <c r="P454" s="21">
        <v>0</v>
      </c>
      <c r="Q454" s="20">
        <f t="shared" si="185"/>
        <v>0</v>
      </c>
    </row>
    <row r="455" spans="1:17" s="21" customFormat="1" x14ac:dyDescent="0.3">
      <c r="A455" s="66">
        <v>2</v>
      </c>
      <c r="B455" s="67">
        <v>6</v>
      </c>
      <c r="C455" s="67">
        <v>6</v>
      </c>
      <c r="D455" s="67"/>
      <c r="E455" s="67"/>
      <c r="F455" s="68" t="s">
        <v>369</v>
      </c>
      <c r="G455" s="69">
        <f t="shared" ref="G455:M455" si="213">+G456+G458</f>
        <v>0</v>
      </c>
      <c r="H455" s="69">
        <f t="shared" si="213"/>
        <v>0</v>
      </c>
      <c r="I455" s="69">
        <f t="shared" si="213"/>
        <v>0</v>
      </c>
      <c r="J455" s="69">
        <f t="shared" si="213"/>
        <v>0</v>
      </c>
      <c r="K455" s="69">
        <f t="shared" si="213"/>
        <v>0</v>
      </c>
      <c r="L455" s="69">
        <f t="shared" si="213"/>
        <v>0</v>
      </c>
      <c r="M455" s="69">
        <f t="shared" si="213"/>
        <v>0</v>
      </c>
      <c r="N455" s="69">
        <f>+N456+N458</f>
        <v>0</v>
      </c>
      <c r="O455" s="70">
        <f>+O456+O458</f>
        <v>0</v>
      </c>
      <c r="P455" s="21">
        <v>0</v>
      </c>
      <c r="Q455" s="20">
        <f t="shared" si="185"/>
        <v>0</v>
      </c>
    </row>
    <row r="456" spans="1:17" s="21" customFormat="1" x14ac:dyDescent="0.3">
      <c r="A456" s="71">
        <v>2</v>
      </c>
      <c r="B456" s="72">
        <v>6</v>
      </c>
      <c r="C456" s="72">
        <v>6</v>
      </c>
      <c r="D456" s="72">
        <v>1</v>
      </c>
      <c r="E456" s="72"/>
      <c r="F456" s="118" t="s">
        <v>370</v>
      </c>
      <c r="G456" s="74">
        <f t="shared" ref="G456:M456" si="214">+G457</f>
        <v>0</v>
      </c>
      <c r="H456" s="74">
        <f t="shared" si="214"/>
        <v>0</v>
      </c>
      <c r="I456" s="74">
        <f t="shared" si="214"/>
        <v>0</v>
      </c>
      <c r="J456" s="74">
        <f t="shared" si="214"/>
        <v>0</v>
      </c>
      <c r="K456" s="74">
        <f t="shared" si="214"/>
        <v>0</v>
      </c>
      <c r="L456" s="74">
        <f t="shared" si="214"/>
        <v>0</v>
      </c>
      <c r="M456" s="74">
        <f t="shared" si="214"/>
        <v>0</v>
      </c>
      <c r="N456" s="74">
        <f>+N457</f>
        <v>0</v>
      </c>
      <c r="O456" s="75">
        <f>+O457</f>
        <v>0</v>
      </c>
      <c r="P456" s="21">
        <v>0</v>
      </c>
      <c r="Q456" s="20">
        <f t="shared" si="185"/>
        <v>0</v>
      </c>
    </row>
    <row r="457" spans="1:17" s="21" customFormat="1" x14ac:dyDescent="0.3">
      <c r="A457" s="85">
        <v>2</v>
      </c>
      <c r="B457" s="86">
        <v>6</v>
      </c>
      <c r="C457" s="86">
        <v>6</v>
      </c>
      <c r="D457" s="86">
        <v>1</v>
      </c>
      <c r="E457" s="86" t="s">
        <v>40</v>
      </c>
      <c r="F457" s="94" t="s">
        <v>370</v>
      </c>
      <c r="G457" s="103">
        <v>0</v>
      </c>
      <c r="H457" s="103">
        <v>0</v>
      </c>
      <c r="I457" s="103">
        <v>0</v>
      </c>
      <c r="J457" s="103">
        <v>0</v>
      </c>
      <c r="K457" s="103">
        <v>0</v>
      </c>
      <c r="L457" s="103">
        <v>0</v>
      </c>
      <c r="M457" s="103">
        <v>0</v>
      </c>
      <c r="N457" s="89">
        <f>SUBTOTAL(9,G457:M457)</f>
        <v>0</v>
      </c>
      <c r="O457" s="90">
        <f>IFERROR(N457/$N$19*100,"0.00")</f>
        <v>0</v>
      </c>
      <c r="P457" s="21">
        <v>0</v>
      </c>
      <c r="Q457" s="20">
        <f t="shared" si="185"/>
        <v>0</v>
      </c>
    </row>
    <row r="458" spans="1:17" s="21" customFormat="1" x14ac:dyDescent="0.3">
      <c r="A458" s="71">
        <v>2</v>
      </c>
      <c r="B458" s="72">
        <v>6</v>
      </c>
      <c r="C458" s="72">
        <v>6</v>
      </c>
      <c r="D458" s="72">
        <v>2</v>
      </c>
      <c r="E458" s="72"/>
      <c r="F458" s="118" t="s">
        <v>371</v>
      </c>
      <c r="G458" s="108">
        <f t="shared" ref="G458:M458" si="215">+G459</f>
        <v>0</v>
      </c>
      <c r="H458" s="108">
        <f t="shared" si="215"/>
        <v>0</v>
      </c>
      <c r="I458" s="108">
        <f t="shared" si="215"/>
        <v>0</v>
      </c>
      <c r="J458" s="108">
        <f t="shared" si="215"/>
        <v>0</v>
      </c>
      <c r="K458" s="108">
        <f t="shared" si="215"/>
        <v>0</v>
      </c>
      <c r="L458" s="108">
        <f t="shared" si="215"/>
        <v>0</v>
      </c>
      <c r="M458" s="108">
        <f t="shared" si="215"/>
        <v>0</v>
      </c>
      <c r="N458" s="108">
        <f>+N459</f>
        <v>0</v>
      </c>
      <c r="O458" s="109">
        <f>+O459</f>
        <v>0</v>
      </c>
      <c r="P458" s="21">
        <v>0</v>
      </c>
      <c r="Q458" s="20">
        <f t="shared" si="185"/>
        <v>0</v>
      </c>
    </row>
    <row r="459" spans="1:17" s="21" customFormat="1" x14ac:dyDescent="0.3">
      <c r="A459" s="85">
        <v>2</v>
      </c>
      <c r="B459" s="86">
        <v>6</v>
      </c>
      <c r="C459" s="86">
        <v>6</v>
      </c>
      <c r="D459" s="86">
        <v>2</v>
      </c>
      <c r="E459" s="86" t="s">
        <v>40</v>
      </c>
      <c r="F459" s="94" t="s">
        <v>371</v>
      </c>
      <c r="G459" s="103">
        <v>0</v>
      </c>
      <c r="H459" s="103">
        <v>0</v>
      </c>
      <c r="I459" s="103">
        <v>0</v>
      </c>
      <c r="J459" s="103">
        <v>0</v>
      </c>
      <c r="K459" s="103">
        <v>0</v>
      </c>
      <c r="L459" s="103">
        <v>0</v>
      </c>
      <c r="M459" s="103">
        <v>0</v>
      </c>
      <c r="N459" s="89">
        <f>SUBTOTAL(9,G459:M459)</f>
        <v>0</v>
      </c>
      <c r="O459" s="90">
        <f>IFERROR(N459/$N$19*100,"0.00")</f>
        <v>0</v>
      </c>
      <c r="P459" s="21">
        <v>0</v>
      </c>
      <c r="Q459" s="20">
        <f t="shared" si="185"/>
        <v>0</v>
      </c>
    </row>
    <row r="460" spans="1:17" s="21" customFormat="1" x14ac:dyDescent="0.3">
      <c r="A460" s="66">
        <v>2</v>
      </c>
      <c r="B460" s="67">
        <v>6</v>
      </c>
      <c r="C460" s="67">
        <v>8</v>
      </c>
      <c r="D460" s="67"/>
      <c r="E460" s="67"/>
      <c r="F460" s="68" t="s">
        <v>372</v>
      </c>
      <c r="G460" s="69">
        <f t="shared" ref="G460:M460" si="216">+G461+G463+G466+G468+G470+G472+G477</f>
        <v>0</v>
      </c>
      <c r="H460" s="69">
        <f t="shared" si="216"/>
        <v>0</v>
      </c>
      <c r="I460" s="69">
        <f t="shared" si="216"/>
        <v>0</v>
      </c>
      <c r="J460" s="69">
        <f t="shared" si="216"/>
        <v>0</v>
      </c>
      <c r="K460" s="69">
        <f t="shared" si="216"/>
        <v>0</v>
      </c>
      <c r="L460" s="69">
        <f t="shared" si="216"/>
        <v>0</v>
      </c>
      <c r="M460" s="69">
        <f t="shared" si="216"/>
        <v>0</v>
      </c>
      <c r="N460" s="69">
        <f>+N461+N463+N466+N468+N470+N472+N477</f>
        <v>0</v>
      </c>
      <c r="O460" s="70">
        <f>+O461+O463+O466+O468+O470+O472+O477</f>
        <v>0</v>
      </c>
      <c r="P460" s="21">
        <v>0</v>
      </c>
      <c r="Q460" s="20">
        <f t="shared" si="185"/>
        <v>0</v>
      </c>
    </row>
    <row r="461" spans="1:17" s="21" customFormat="1" x14ac:dyDescent="0.3">
      <c r="A461" s="71">
        <v>2</v>
      </c>
      <c r="B461" s="72">
        <v>6</v>
      </c>
      <c r="C461" s="72">
        <v>8</v>
      </c>
      <c r="D461" s="72">
        <v>1</v>
      </c>
      <c r="E461" s="72"/>
      <c r="F461" s="71" t="s">
        <v>373</v>
      </c>
      <c r="G461" s="108">
        <f t="shared" ref="G461:M461" si="217">+G462</f>
        <v>0</v>
      </c>
      <c r="H461" s="108">
        <f t="shared" si="217"/>
        <v>0</v>
      </c>
      <c r="I461" s="108">
        <f t="shared" si="217"/>
        <v>0</v>
      </c>
      <c r="J461" s="108">
        <f t="shared" si="217"/>
        <v>0</v>
      </c>
      <c r="K461" s="108">
        <f t="shared" si="217"/>
        <v>0</v>
      </c>
      <c r="L461" s="108">
        <f t="shared" si="217"/>
        <v>0</v>
      </c>
      <c r="M461" s="108">
        <f t="shared" si="217"/>
        <v>0</v>
      </c>
      <c r="N461" s="108">
        <f>+N462</f>
        <v>0</v>
      </c>
      <c r="O461" s="109">
        <f>+O462</f>
        <v>0</v>
      </c>
      <c r="P461" s="21">
        <v>0</v>
      </c>
      <c r="Q461" s="20">
        <f t="shared" si="185"/>
        <v>0</v>
      </c>
    </row>
    <row r="462" spans="1:17" s="21" customFormat="1" x14ac:dyDescent="0.3">
      <c r="A462" s="85">
        <v>2</v>
      </c>
      <c r="B462" s="86">
        <v>6</v>
      </c>
      <c r="C462" s="86">
        <v>8</v>
      </c>
      <c r="D462" s="86">
        <v>1</v>
      </c>
      <c r="E462" s="86" t="s">
        <v>40</v>
      </c>
      <c r="F462" s="94" t="s">
        <v>373</v>
      </c>
      <c r="G462" s="103">
        <v>0</v>
      </c>
      <c r="H462" s="103">
        <v>0</v>
      </c>
      <c r="I462" s="103">
        <v>0</v>
      </c>
      <c r="J462" s="103">
        <v>0</v>
      </c>
      <c r="K462" s="103">
        <v>0</v>
      </c>
      <c r="L462" s="103">
        <v>0</v>
      </c>
      <c r="M462" s="103">
        <v>0</v>
      </c>
      <c r="N462" s="89">
        <f>SUBTOTAL(9,G462:M462)</f>
        <v>0</v>
      </c>
      <c r="O462" s="90">
        <f>IFERROR(N462/$N$19*100,"0.00")</f>
        <v>0</v>
      </c>
      <c r="P462" s="21">
        <v>0</v>
      </c>
      <c r="Q462" s="20">
        <f t="shared" si="185"/>
        <v>0</v>
      </c>
    </row>
    <row r="463" spans="1:17" s="21" customFormat="1" x14ac:dyDescent="0.3">
      <c r="A463" s="71">
        <v>2</v>
      </c>
      <c r="B463" s="72">
        <v>6</v>
      </c>
      <c r="C463" s="72">
        <v>8</v>
      </c>
      <c r="D463" s="72">
        <v>3</v>
      </c>
      <c r="E463" s="72"/>
      <c r="F463" s="71" t="s">
        <v>374</v>
      </c>
      <c r="G463" s="108">
        <f t="shared" ref="G463:M463" si="218">+G464+G465</f>
        <v>0</v>
      </c>
      <c r="H463" s="108">
        <f t="shared" si="218"/>
        <v>0</v>
      </c>
      <c r="I463" s="108">
        <f t="shared" si="218"/>
        <v>0</v>
      </c>
      <c r="J463" s="108">
        <f t="shared" si="218"/>
        <v>0</v>
      </c>
      <c r="K463" s="108">
        <f t="shared" si="218"/>
        <v>0</v>
      </c>
      <c r="L463" s="108">
        <f t="shared" si="218"/>
        <v>0</v>
      </c>
      <c r="M463" s="108">
        <f t="shared" si="218"/>
        <v>0</v>
      </c>
      <c r="N463" s="108">
        <f>+N464+N465</f>
        <v>0</v>
      </c>
      <c r="O463" s="109">
        <f>+O464+O465</f>
        <v>0</v>
      </c>
      <c r="P463" s="21">
        <v>0</v>
      </c>
      <c r="Q463" s="20">
        <f t="shared" si="185"/>
        <v>0</v>
      </c>
    </row>
    <row r="464" spans="1:17" s="21" customFormat="1" x14ac:dyDescent="0.3">
      <c r="A464" s="95">
        <v>2</v>
      </c>
      <c r="B464" s="86">
        <v>6</v>
      </c>
      <c r="C464" s="86">
        <v>8</v>
      </c>
      <c r="D464" s="86">
        <v>3</v>
      </c>
      <c r="E464" s="86" t="s">
        <v>40</v>
      </c>
      <c r="F464" s="94" t="s">
        <v>375</v>
      </c>
      <c r="G464" s="89">
        <v>0</v>
      </c>
      <c r="H464" s="89">
        <v>0</v>
      </c>
      <c r="I464" s="89">
        <v>0</v>
      </c>
      <c r="J464" s="89">
        <v>0</v>
      </c>
      <c r="K464" s="89">
        <v>0</v>
      </c>
      <c r="L464" s="89">
        <v>0</v>
      </c>
      <c r="M464" s="89">
        <v>0</v>
      </c>
      <c r="N464" s="89">
        <f>SUBTOTAL(9,G464:M464)</f>
        <v>0</v>
      </c>
      <c r="O464" s="90">
        <f>IFERROR(N464/$N$19*100,"0.00")</f>
        <v>0</v>
      </c>
      <c r="P464" s="21">
        <v>0</v>
      </c>
      <c r="Q464" s="20">
        <f t="shared" si="185"/>
        <v>0</v>
      </c>
    </row>
    <row r="465" spans="1:17" s="21" customFormat="1" x14ac:dyDescent="0.3">
      <c r="A465" s="95">
        <v>2</v>
      </c>
      <c r="B465" s="86">
        <v>6</v>
      </c>
      <c r="C465" s="86">
        <v>8</v>
      </c>
      <c r="D465" s="86">
        <v>3</v>
      </c>
      <c r="E465" s="86" t="s">
        <v>42</v>
      </c>
      <c r="F465" s="94" t="s">
        <v>376</v>
      </c>
      <c r="G465" s="103">
        <v>0</v>
      </c>
      <c r="H465" s="103">
        <v>0</v>
      </c>
      <c r="I465" s="103">
        <v>0</v>
      </c>
      <c r="J465" s="103">
        <v>0</v>
      </c>
      <c r="K465" s="103">
        <v>0</v>
      </c>
      <c r="L465" s="103">
        <v>0</v>
      </c>
      <c r="M465" s="103">
        <v>0</v>
      </c>
      <c r="N465" s="89">
        <f>SUBTOTAL(9,G465:M465)</f>
        <v>0</v>
      </c>
      <c r="O465" s="90">
        <f>IFERROR(N465/$N$19*100,"0.00")</f>
        <v>0</v>
      </c>
      <c r="P465" s="21">
        <v>0</v>
      </c>
      <c r="Q465" s="20">
        <f t="shared" si="185"/>
        <v>0</v>
      </c>
    </row>
    <row r="466" spans="1:17" s="21" customFormat="1" x14ac:dyDescent="0.3">
      <c r="A466" s="71">
        <v>2</v>
      </c>
      <c r="B466" s="72">
        <v>6</v>
      </c>
      <c r="C466" s="72">
        <v>8</v>
      </c>
      <c r="D466" s="72">
        <v>5</v>
      </c>
      <c r="E466" s="72"/>
      <c r="F466" s="71" t="s">
        <v>377</v>
      </c>
      <c r="G466" s="108">
        <f t="shared" ref="G466:M466" si="219">+G467</f>
        <v>0</v>
      </c>
      <c r="H466" s="108">
        <f t="shared" si="219"/>
        <v>0</v>
      </c>
      <c r="I466" s="108">
        <f t="shared" si="219"/>
        <v>0</v>
      </c>
      <c r="J466" s="108">
        <f t="shared" si="219"/>
        <v>0</v>
      </c>
      <c r="K466" s="108">
        <f t="shared" si="219"/>
        <v>0</v>
      </c>
      <c r="L466" s="108">
        <f t="shared" si="219"/>
        <v>0</v>
      </c>
      <c r="M466" s="108">
        <f t="shared" si="219"/>
        <v>0</v>
      </c>
      <c r="N466" s="108">
        <f>+N467</f>
        <v>0</v>
      </c>
      <c r="O466" s="109">
        <f>+O467</f>
        <v>0</v>
      </c>
      <c r="P466" s="21">
        <v>0</v>
      </c>
      <c r="Q466" s="20">
        <f t="shared" si="185"/>
        <v>0</v>
      </c>
    </row>
    <row r="467" spans="1:17" s="21" customFormat="1" x14ac:dyDescent="0.3">
      <c r="A467" s="95">
        <v>2</v>
      </c>
      <c r="B467" s="86">
        <v>6</v>
      </c>
      <c r="C467" s="86">
        <v>8</v>
      </c>
      <c r="D467" s="86">
        <v>5</v>
      </c>
      <c r="E467" s="86" t="s">
        <v>40</v>
      </c>
      <c r="F467" s="94" t="s">
        <v>377</v>
      </c>
      <c r="G467" s="103">
        <v>0</v>
      </c>
      <c r="H467" s="103">
        <v>0</v>
      </c>
      <c r="I467" s="103">
        <v>0</v>
      </c>
      <c r="J467" s="103">
        <v>0</v>
      </c>
      <c r="K467" s="103">
        <v>0</v>
      </c>
      <c r="L467" s="103">
        <v>0</v>
      </c>
      <c r="M467" s="103">
        <v>0</v>
      </c>
      <c r="N467" s="89">
        <f>SUBTOTAL(9,G467:M467)</f>
        <v>0</v>
      </c>
      <c r="O467" s="90">
        <f>IFERROR(N467/$N$19*100,"0.00")</f>
        <v>0</v>
      </c>
      <c r="P467" s="21">
        <v>0</v>
      </c>
      <c r="Q467" s="20">
        <f t="shared" si="185"/>
        <v>0</v>
      </c>
    </row>
    <row r="468" spans="1:17" s="21" customFormat="1" x14ac:dyDescent="0.3">
      <c r="A468" s="71">
        <v>2</v>
      </c>
      <c r="B468" s="72">
        <v>6</v>
      </c>
      <c r="C468" s="72">
        <v>8</v>
      </c>
      <c r="D468" s="72">
        <v>6</v>
      </c>
      <c r="E468" s="72"/>
      <c r="F468" s="71" t="s">
        <v>378</v>
      </c>
      <c r="G468" s="108">
        <f t="shared" ref="G468:M468" si="220">+G469</f>
        <v>0</v>
      </c>
      <c r="H468" s="108">
        <f t="shared" si="220"/>
        <v>0</v>
      </c>
      <c r="I468" s="108">
        <f t="shared" si="220"/>
        <v>0</v>
      </c>
      <c r="J468" s="108">
        <f t="shared" si="220"/>
        <v>0</v>
      </c>
      <c r="K468" s="108">
        <f t="shared" si="220"/>
        <v>0</v>
      </c>
      <c r="L468" s="108">
        <f t="shared" si="220"/>
        <v>0</v>
      </c>
      <c r="M468" s="108">
        <f t="shared" si="220"/>
        <v>0</v>
      </c>
      <c r="N468" s="108">
        <f>+N469</f>
        <v>0</v>
      </c>
      <c r="O468" s="109">
        <f>+O469</f>
        <v>0</v>
      </c>
      <c r="P468" s="21">
        <v>0</v>
      </c>
      <c r="Q468" s="20">
        <f t="shared" ref="Q468:Q515" si="221">N468-P468</f>
        <v>0</v>
      </c>
    </row>
    <row r="469" spans="1:17" s="21" customFormat="1" x14ac:dyDescent="0.3">
      <c r="A469" s="95">
        <v>2</v>
      </c>
      <c r="B469" s="86">
        <v>6</v>
      </c>
      <c r="C469" s="86">
        <v>8</v>
      </c>
      <c r="D469" s="86">
        <v>6</v>
      </c>
      <c r="E469" s="86" t="s">
        <v>40</v>
      </c>
      <c r="F469" s="94" t="s">
        <v>378</v>
      </c>
      <c r="G469" s="103">
        <v>0</v>
      </c>
      <c r="H469" s="103">
        <v>0</v>
      </c>
      <c r="I469" s="103">
        <v>0</v>
      </c>
      <c r="J469" s="103">
        <v>0</v>
      </c>
      <c r="K469" s="103">
        <v>0</v>
      </c>
      <c r="L469" s="103">
        <v>0</v>
      </c>
      <c r="M469" s="103">
        <v>0</v>
      </c>
      <c r="N469" s="89">
        <f>SUBTOTAL(9,G469:M469)</f>
        <v>0</v>
      </c>
      <c r="O469" s="90">
        <f>IFERROR(N469/$N$19*100,"0.00")</f>
        <v>0</v>
      </c>
      <c r="P469" s="21">
        <v>0</v>
      </c>
      <c r="Q469" s="20">
        <f t="shared" si="221"/>
        <v>0</v>
      </c>
    </row>
    <row r="470" spans="1:17" s="21" customFormat="1" x14ac:dyDescent="0.3">
      <c r="A470" s="106">
        <v>2</v>
      </c>
      <c r="B470" s="72">
        <v>6</v>
      </c>
      <c r="C470" s="72">
        <v>8</v>
      </c>
      <c r="D470" s="72">
        <v>7</v>
      </c>
      <c r="E470" s="72"/>
      <c r="F470" s="118" t="s">
        <v>379</v>
      </c>
      <c r="G470" s="108">
        <f t="shared" ref="G470:M470" si="222">+G471</f>
        <v>0</v>
      </c>
      <c r="H470" s="108">
        <f t="shared" si="222"/>
        <v>0</v>
      </c>
      <c r="I470" s="108">
        <f t="shared" si="222"/>
        <v>0</v>
      </c>
      <c r="J470" s="108">
        <f t="shared" si="222"/>
        <v>0</v>
      </c>
      <c r="K470" s="108">
        <f t="shared" si="222"/>
        <v>0</v>
      </c>
      <c r="L470" s="108">
        <f t="shared" si="222"/>
        <v>0</v>
      </c>
      <c r="M470" s="108">
        <f t="shared" si="222"/>
        <v>0</v>
      </c>
      <c r="N470" s="108">
        <f>+N471</f>
        <v>0</v>
      </c>
      <c r="O470" s="109">
        <f>+O471</f>
        <v>0</v>
      </c>
      <c r="P470" s="21">
        <v>0</v>
      </c>
      <c r="Q470" s="20">
        <f t="shared" si="221"/>
        <v>0</v>
      </c>
    </row>
    <row r="471" spans="1:17" s="21" customFormat="1" x14ac:dyDescent="0.3">
      <c r="A471" s="95">
        <v>2</v>
      </c>
      <c r="B471" s="86">
        <v>6</v>
      </c>
      <c r="C471" s="86">
        <v>8</v>
      </c>
      <c r="D471" s="86">
        <v>7</v>
      </c>
      <c r="E471" s="86" t="s">
        <v>40</v>
      </c>
      <c r="F471" s="94" t="s">
        <v>379</v>
      </c>
      <c r="G471" s="103">
        <v>0</v>
      </c>
      <c r="H471" s="103">
        <v>0</v>
      </c>
      <c r="I471" s="103">
        <v>0</v>
      </c>
      <c r="J471" s="103">
        <v>0</v>
      </c>
      <c r="K471" s="103">
        <v>0</v>
      </c>
      <c r="L471" s="103">
        <v>0</v>
      </c>
      <c r="M471" s="103">
        <v>0</v>
      </c>
      <c r="N471" s="89">
        <f>SUBTOTAL(9,G471:M471)</f>
        <v>0</v>
      </c>
      <c r="O471" s="90">
        <f>IFERROR(N471/$N$19*100,"0.00")</f>
        <v>0</v>
      </c>
      <c r="P471" s="21">
        <v>0</v>
      </c>
      <c r="Q471" s="20">
        <f t="shared" si="221"/>
        <v>0</v>
      </c>
    </row>
    <row r="472" spans="1:17" s="21" customFormat="1" ht="40.5" x14ac:dyDescent="0.3">
      <c r="A472" s="71">
        <v>2</v>
      </c>
      <c r="B472" s="72">
        <v>6</v>
      </c>
      <c r="C472" s="72">
        <v>8</v>
      </c>
      <c r="D472" s="72">
        <v>8</v>
      </c>
      <c r="E472" s="72"/>
      <c r="F472" s="118" t="s">
        <v>380</v>
      </c>
      <c r="G472" s="108">
        <f t="shared" ref="G472:M472" si="223">+G473+G474+G475+G476</f>
        <v>0</v>
      </c>
      <c r="H472" s="108">
        <f t="shared" si="223"/>
        <v>0</v>
      </c>
      <c r="I472" s="108">
        <f t="shared" si="223"/>
        <v>0</v>
      </c>
      <c r="J472" s="108">
        <f t="shared" si="223"/>
        <v>0</v>
      </c>
      <c r="K472" s="108">
        <f t="shared" si="223"/>
        <v>0</v>
      </c>
      <c r="L472" s="108">
        <f t="shared" si="223"/>
        <v>0</v>
      </c>
      <c r="M472" s="108">
        <f t="shared" si="223"/>
        <v>0</v>
      </c>
      <c r="N472" s="108">
        <f>+N473+N474+N475+N476</f>
        <v>0</v>
      </c>
      <c r="O472" s="109">
        <f>+O473+O474+O475+O476</f>
        <v>0</v>
      </c>
      <c r="P472" s="21">
        <v>0</v>
      </c>
      <c r="Q472" s="20">
        <f t="shared" si="221"/>
        <v>0</v>
      </c>
    </row>
    <row r="473" spans="1:17" s="21" customFormat="1" x14ac:dyDescent="0.3">
      <c r="A473" s="95">
        <v>2</v>
      </c>
      <c r="B473" s="86">
        <v>6</v>
      </c>
      <c r="C473" s="86">
        <v>8</v>
      </c>
      <c r="D473" s="86">
        <v>8</v>
      </c>
      <c r="E473" s="86" t="s">
        <v>40</v>
      </c>
      <c r="F473" s="94" t="s">
        <v>381</v>
      </c>
      <c r="G473" s="89">
        <v>0</v>
      </c>
      <c r="H473" s="89">
        <v>0</v>
      </c>
      <c r="I473" s="89">
        <v>0</v>
      </c>
      <c r="J473" s="89">
        <v>0</v>
      </c>
      <c r="K473" s="89">
        <v>0</v>
      </c>
      <c r="L473" s="89">
        <v>0</v>
      </c>
      <c r="M473" s="89">
        <v>0</v>
      </c>
      <c r="N473" s="89">
        <f>SUBTOTAL(9,G473:M473)</f>
        <v>0</v>
      </c>
      <c r="O473" s="90">
        <f>IFERROR(N473/$N$19*100,"0.00")</f>
        <v>0</v>
      </c>
      <c r="P473" s="21">
        <v>0</v>
      </c>
      <c r="Q473" s="20">
        <f t="shared" si="221"/>
        <v>0</v>
      </c>
    </row>
    <row r="474" spans="1:17" s="21" customFormat="1" x14ac:dyDescent="0.3">
      <c r="A474" s="95">
        <v>2</v>
      </c>
      <c r="B474" s="86">
        <v>6</v>
      </c>
      <c r="C474" s="86">
        <v>8</v>
      </c>
      <c r="D474" s="86">
        <v>8</v>
      </c>
      <c r="E474" s="86" t="s">
        <v>42</v>
      </c>
      <c r="F474" s="94" t="s">
        <v>382</v>
      </c>
      <c r="G474" s="89">
        <v>0</v>
      </c>
      <c r="H474" s="89">
        <v>0</v>
      </c>
      <c r="I474" s="89">
        <v>0</v>
      </c>
      <c r="J474" s="89">
        <v>0</v>
      </c>
      <c r="K474" s="89">
        <v>0</v>
      </c>
      <c r="L474" s="89">
        <v>0</v>
      </c>
      <c r="M474" s="89">
        <v>0</v>
      </c>
      <c r="N474" s="89">
        <f>SUBTOTAL(9,G474:M474)</f>
        <v>0</v>
      </c>
      <c r="O474" s="90">
        <f>IFERROR(N474/$N$19*100,"0.00")</f>
        <v>0</v>
      </c>
      <c r="P474" s="21">
        <v>0</v>
      </c>
      <c r="Q474" s="20">
        <f t="shared" si="221"/>
        <v>0</v>
      </c>
    </row>
    <row r="475" spans="1:17" s="21" customFormat="1" x14ac:dyDescent="0.3">
      <c r="A475" s="95">
        <v>2</v>
      </c>
      <c r="B475" s="86">
        <v>6</v>
      </c>
      <c r="C475" s="86">
        <v>8</v>
      </c>
      <c r="D475" s="86">
        <v>8</v>
      </c>
      <c r="E475" s="86" t="s">
        <v>44</v>
      </c>
      <c r="F475" s="94" t="s">
        <v>383</v>
      </c>
      <c r="G475" s="89">
        <v>0</v>
      </c>
      <c r="H475" s="89">
        <v>0</v>
      </c>
      <c r="I475" s="89">
        <v>0</v>
      </c>
      <c r="J475" s="89">
        <v>0</v>
      </c>
      <c r="K475" s="89">
        <v>0</v>
      </c>
      <c r="L475" s="89">
        <v>0</v>
      </c>
      <c r="M475" s="89">
        <v>0</v>
      </c>
      <c r="N475" s="89">
        <f>SUBTOTAL(9,G475:M475)</f>
        <v>0</v>
      </c>
      <c r="O475" s="90">
        <f>IFERROR(N475/$N$19*100,"0.00")</f>
        <v>0</v>
      </c>
      <c r="P475" s="21">
        <v>0</v>
      </c>
      <c r="Q475" s="20">
        <f t="shared" si="221"/>
        <v>0</v>
      </c>
    </row>
    <row r="476" spans="1:17" s="21" customFormat="1" x14ac:dyDescent="0.3">
      <c r="A476" s="95">
        <v>2</v>
      </c>
      <c r="B476" s="86">
        <v>6</v>
      </c>
      <c r="C476" s="86">
        <v>8</v>
      </c>
      <c r="D476" s="86">
        <v>8</v>
      </c>
      <c r="E476" s="86" t="s">
        <v>46</v>
      </c>
      <c r="F476" s="94" t="s">
        <v>384</v>
      </c>
      <c r="G476" s="103">
        <v>0</v>
      </c>
      <c r="H476" s="103">
        <v>0</v>
      </c>
      <c r="I476" s="103">
        <v>0</v>
      </c>
      <c r="J476" s="103">
        <v>0</v>
      </c>
      <c r="K476" s="103">
        <v>0</v>
      </c>
      <c r="L476" s="103">
        <v>0</v>
      </c>
      <c r="M476" s="103">
        <v>0</v>
      </c>
      <c r="N476" s="89">
        <f>SUBTOTAL(9,G476:M476)</f>
        <v>0</v>
      </c>
      <c r="O476" s="90">
        <f>IFERROR(N476/$N$19*100,"0.00")</f>
        <v>0</v>
      </c>
      <c r="P476" s="21">
        <v>0</v>
      </c>
      <c r="Q476" s="20">
        <f t="shared" si="221"/>
        <v>0</v>
      </c>
    </row>
    <row r="477" spans="1:17" s="21" customFormat="1" x14ac:dyDescent="0.3">
      <c r="A477" s="71">
        <v>2</v>
      </c>
      <c r="B477" s="72">
        <v>6</v>
      </c>
      <c r="C477" s="72">
        <v>8</v>
      </c>
      <c r="D477" s="72">
        <v>9</v>
      </c>
      <c r="E477" s="72"/>
      <c r="F477" s="118" t="s">
        <v>385</v>
      </c>
      <c r="G477" s="108">
        <f t="shared" ref="G477:M477" si="224">+G478</f>
        <v>0</v>
      </c>
      <c r="H477" s="108">
        <f t="shared" si="224"/>
        <v>0</v>
      </c>
      <c r="I477" s="108">
        <f t="shared" si="224"/>
        <v>0</v>
      </c>
      <c r="J477" s="108">
        <f t="shared" si="224"/>
        <v>0</v>
      </c>
      <c r="K477" s="108">
        <f t="shared" si="224"/>
        <v>0</v>
      </c>
      <c r="L477" s="108">
        <f t="shared" si="224"/>
        <v>0</v>
      </c>
      <c r="M477" s="108">
        <f t="shared" si="224"/>
        <v>0</v>
      </c>
      <c r="N477" s="108">
        <f>+N478</f>
        <v>0</v>
      </c>
      <c r="O477" s="109">
        <f>+O478</f>
        <v>0</v>
      </c>
      <c r="P477" s="21">
        <v>0</v>
      </c>
      <c r="Q477" s="20">
        <f t="shared" si="221"/>
        <v>0</v>
      </c>
    </row>
    <row r="478" spans="1:17" s="21" customFormat="1" x14ac:dyDescent="0.3">
      <c r="A478" s="95">
        <v>2</v>
      </c>
      <c r="B478" s="86">
        <v>6</v>
      </c>
      <c r="C478" s="86">
        <v>8</v>
      </c>
      <c r="D478" s="86">
        <v>9</v>
      </c>
      <c r="E478" s="86" t="s">
        <v>40</v>
      </c>
      <c r="F478" s="94" t="s">
        <v>385</v>
      </c>
      <c r="G478" s="103">
        <v>0</v>
      </c>
      <c r="H478" s="103">
        <v>0</v>
      </c>
      <c r="I478" s="103">
        <v>0</v>
      </c>
      <c r="J478" s="103">
        <v>0</v>
      </c>
      <c r="K478" s="103">
        <v>0</v>
      </c>
      <c r="L478" s="103">
        <v>0</v>
      </c>
      <c r="M478" s="103">
        <v>0</v>
      </c>
      <c r="N478" s="89">
        <f>SUBTOTAL(9,G478:M478)</f>
        <v>0</v>
      </c>
      <c r="O478" s="90">
        <f>IFERROR(N478/$N$19*100,"0.00")</f>
        <v>0</v>
      </c>
      <c r="P478" s="21">
        <v>0</v>
      </c>
      <c r="Q478" s="20">
        <f t="shared" si="221"/>
        <v>0</v>
      </c>
    </row>
    <row r="479" spans="1:17" s="21" customFormat="1" x14ac:dyDescent="0.3">
      <c r="A479" s="66">
        <v>2</v>
      </c>
      <c r="B479" s="67">
        <v>6</v>
      </c>
      <c r="C479" s="67">
        <v>9</v>
      </c>
      <c r="D479" s="67"/>
      <c r="E479" s="67"/>
      <c r="F479" s="68" t="s">
        <v>386</v>
      </c>
      <c r="G479" s="69">
        <f t="shared" ref="G479:M479" si="225">+G480+G482+G484</f>
        <v>0</v>
      </c>
      <c r="H479" s="69">
        <f t="shared" si="225"/>
        <v>0</v>
      </c>
      <c r="I479" s="69">
        <f t="shared" si="225"/>
        <v>0</v>
      </c>
      <c r="J479" s="69">
        <f t="shared" si="225"/>
        <v>0</v>
      </c>
      <c r="K479" s="69">
        <f t="shared" si="225"/>
        <v>0</v>
      </c>
      <c r="L479" s="69">
        <f t="shared" si="225"/>
        <v>0</v>
      </c>
      <c r="M479" s="69">
        <f t="shared" si="225"/>
        <v>0</v>
      </c>
      <c r="N479" s="69">
        <f>+N480+N482+N484</f>
        <v>0</v>
      </c>
      <c r="O479" s="70">
        <f>+O480+O482+O484</f>
        <v>0</v>
      </c>
      <c r="P479" s="21">
        <v>0</v>
      </c>
      <c r="Q479" s="20">
        <f t="shared" si="221"/>
        <v>0</v>
      </c>
    </row>
    <row r="480" spans="1:17" s="21" customFormat="1" x14ac:dyDescent="0.3">
      <c r="A480" s="106">
        <v>2</v>
      </c>
      <c r="B480" s="72">
        <v>6</v>
      </c>
      <c r="C480" s="72">
        <v>9</v>
      </c>
      <c r="D480" s="72">
        <v>1</v>
      </c>
      <c r="E480" s="72"/>
      <c r="F480" s="118" t="s">
        <v>387</v>
      </c>
      <c r="G480" s="74">
        <f t="shared" ref="G480:M480" si="226">+G481</f>
        <v>0</v>
      </c>
      <c r="H480" s="74">
        <f t="shared" si="226"/>
        <v>0</v>
      </c>
      <c r="I480" s="74">
        <f t="shared" si="226"/>
        <v>0</v>
      </c>
      <c r="J480" s="74">
        <f t="shared" si="226"/>
        <v>0</v>
      </c>
      <c r="K480" s="74">
        <f t="shared" si="226"/>
        <v>0</v>
      </c>
      <c r="L480" s="74">
        <f t="shared" si="226"/>
        <v>0</v>
      </c>
      <c r="M480" s="74">
        <f t="shared" si="226"/>
        <v>0</v>
      </c>
      <c r="N480" s="74">
        <f>+N481</f>
        <v>0</v>
      </c>
      <c r="O480" s="75">
        <f>+O481</f>
        <v>0</v>
      </c>
      <c r="P480" s="21">
        <v>0</v>
      </c>
      <c r="Q480" s="20">
        <f t="shared" si="221"/>
        <v>0</v>
      </c>
    </row>
    <row r="481" spans="1:17" s="21" customFormat="1" x14ac:dyDescent="0.3">
      <c r="A481" s="95">
        <v>2</v>
      </c>
      <c r="B481" s="86">
        <v>6</v>
      </c>
      <c r="C481" s="86">
        <v>9</v>
      </c>
      <c r="D481" s="86">
        <v>1</v>
      </c>
      <c r="E481" s="86" t="s">
        <v>40</v>
      </c>
      <c r="F481" s="94" t="s">
        <v>387</v>
      </c>
      <c r="G481" s="103">
        <v>0</v>
      </c>
      <c r="H481" s="103">
        <v>0</v>
      </c>
      <c r="I481" s="103">
        <v>0</v>
      </c>
      <c r="J481" s="103">
        <v>0</v>
      </c>
      <c r="K481" s="103">
        <v>0</v>
      </c>
      <c r="L481" s="103">
        <v>0</v>
      </c>
      <c r="M481" s="103">
        <v>0</v>
      </c>
      <c r="N481" s="89">
        <f>SUBTOTAL(9,G481:M481)</f>
        <v>0</v>
      </c>
      <c r="O481" s="90">
        <f>IFERROR(N481/$N$19*100,"0.00")</f>
        <v>0</v>
      </c>
      <c r="P481" s="21">
        <v>0</v>
      </c>
      <c r="Q481" s="20">
        <f t="shared" si="221"/>
        <v>0</v>
      </c>
    </row>
    <row r="482" spans="1:17" s="21" customFormat="1" x14ac:dyDescent="0.3">
      <c r="A482" s="106">
        <v>2</v>
      </c>
      <c r="B482" s="72">
        <v>6</v>
      </c>
      <c r="C482" s="72">
        <v>9</v>
      </c>
      <c r="D482" s="72">
        <v>2</v>
      </c>
      <c r="E482" s="72"/>
      <c r="F482" s="118" t="s">
        <v>388</v>
      </c>
      <c r="G482" s="74">
        <f t="shared" ref="G482:M482" si="227">+G483</f>
        <v>0</v>
      </c>
      <c r="H482" s="74">
        <f t="shared" si="227"/>
        <v>0</v>
      </c>
      <c r="I482" s="74">
        <f t="shared" si="227"/>
        <v>0</v>
      </c>
      <c r="J482" s="74">
        <f t="shared" si="227"/>
        <v>0</v>
      </c>
      <c r="K482" s="74">
        <f t="shared" si="227"/>
        <v>0</v>
      </c>
      <c r="L482" s="74">
        <f t="shared" si="227"/>
        <v>0</v>
      </c>
      <c r="M482" s="74">
        <f t="shared" si="227"/>
        <v>0</v>
      </c>
      <c r="N482" s="74">
        <f>+N483</f>
        <v>0</v>
      </c>
      <c r="O482" s="75">
        <f>+O483</f>
        <v>0</v>
      </c>
      <c r="P482" s="21">
        <v>0</v>
      </c>
      <c r="Q482" s="20">
        <f t="shared" si="221"/>
        <v>0</v>
      </c>
    </row>
    <row r="483" spans="1:17" s="21" customFormat="1" x14ac:dyDescent="0.3">
      <c r="A483" s="95">
        <v>2</v>
      </c>
      <c r="B483" s="86">
        <v>6</v>
      </c>
      <c r="C483" s="86">
        <v>9</v>
      </c>
      <c r="D483" s="86">
        <v>2</v>
      </c>
      <c r="E483" s="86" t="s">
        <v>40</v>
      </c>
      <c r="F483" s="94" t="s">
        <v>388</v>
      </c>
      <c r="G483" s="103">
        <v>0</v>
      </c>
      <c r="H483" s="103">
        <v>0</v>
      </c>
      <c r="I483" s="103">
        <v>0</v>
      </c>
      <c r="J483" s="103">
        <v>0</v>
      </c>
      <c r="K483" s="103">
        <v>0</v>
      </c>
      <c r="L483" s="103">
        <v>0</v>
      </c>
      <c r="M483" s="103">
        <v>0</v>
      </c>
      <c r="N483" s="89">
        <f>SUBTOTAL(9,G483:M483)</f>
        <v>0</v>
      </c>
      <c r="O483" s="90">
        <f>IFERROR(N483/$N$19*100,"0.00")</f>
        <v>0</v>
      </c>
      <c r="P483" s="21">
        <v>0</v>
      </c>
      <c r="Q483" s="20">
        <f t="shared" si="221"/>
        <v>0</v>
      </c>
    </row>
    <row r="484" spans="1:17" s="21" customFormat="1" x14ac:dyDescent="0.3">
      <c r="A484" s="106">
        <v>2</v>
      </c>
      <c r="B484" s="72">
        <v>6</v>
      </c>
      <c r="C484" s="72">
        <v>9</v>
      </c>
      <c r="D484" s="72">
        <v>9</v>
      </c>
      <c r="E484" s="72"/>
      <c r="F484" s="118" t="s">
        <v>389</v>
      </c>
      <c r="G484" s="74">
        <f t="shared" ref="G484:M484" si="228">+G485</f>
        <v>0</v>
      </c>
      <c r="H484" s="74">
        <f t="shared" si="228"/>
        <v>0</v>
      </c>
      <c r="I484" s="74">
        <f t="shared" si="228"/>
        <v>0</v>
      </c>
      <c r="J484" s="74">
        <f t="shared" si="228"/>
        <v>0</v>
      </c>
      <c r="K484" s="74">
        <f t="shared" si="228"/>
        <v>0</v>
      </c>
      <c r="L484" s="74">
        <f t="shared" si="228"/>
        <v>0</v>
      </c>
      <c r="M484" s="74">
        <f t="shared" si="228"/>
        <v>0</v>
      </c>
      <c r="N484" s="74">
        <f>+N485</f>
        <v>0</v>
      </c>
      <c r="O484" s="75">
        <f>+O485</f>
        <v>0</v>
      </c>
      <c r="P484" s="21">
        <v>0</v>
      </c>
      <c r="Q484" s="20">
        <f t="shared" si="221"/>
        <v>0</v>
      </c>
    </row>
    <row r="485" spans="1:17" s="21" customFormat="1" x14ac:dyDescent="0.3">
      <c r="A485" s="95">
        <v>2</v>
      </c>
      <c r="B485" s="86">
        <v>6</v>
      </c>
      <c r="C485" s="86">
        <v>9</v>
      </c>
      <c r="D485" s="86">
        <v>9</v>
      </c>
      <c r="E485" s="86" t="s">
        <v>40</v>
      </c>
      <c r="F485" s="94" t="s">
        <v>389</v>
      </c>
      <c r="G485" s="103">
        <v>0</v>
      </c>
      <c r="H485" s="103">
        <v>0</v>
      </c>
      <c r="I485" s="103">
        <v>0</v>
      </c>
      <c r="J485" s="103">
        <v>0</v>
      </c>
      <c r="K485" s="103">
        <v>0</v>
      </c>
      <c r="L485" s="103">
        <v>0</v>
      </c>
      <c r="M485" s="103">
        <v>0</v>
      </c>
      <c r="N485" s="89">
        <f>SUBTOTAL(9,G485:M485)</f>
        <v>0</v>
      </c>
      <c r="O485" s="90">
        <f>IFERROR(N485/$N$19*100,"0.00")</f>
        <v>0</v>
      </c>
      <c r="P485" s="21">
        <v>0</v>
      </c>
      <c r="Q485" s="20">
        <f t="shared" si="221"/>
        <v>0</v>
      </c>
    </row>
    <row r="486" spans="1:17" s="21" customFormat="1" x14ac:dyDescent="0.3">
      <c r="A486" s="60">
        <v>2</v>
      </c>
      <c r="B486" s="61">
        <v>7</v>
      </c>
      <c r="C486" s="62"/>
      <c r="D486" s="62"/>
      <c r="E486" s="62"/>
      <c r="F486" s="63" t="s">
        <v>390</v>
      </c>
      <c r="G486" s="64">
        <f t="shared" ref="G486:M486" si="229">+G487+G498+G511</f>
        <v>0</v>
      </c>
      <c r="H486" s="64">
        <f t="shared" si="229"/>
        <v>0</v>
      </c>
      <c r="I486" s="64">
        <f t="shared" si="229"/>
        <v>0</v>
      </c>
      <c r="J486" s="64">
        <f t="shared" si="229"/>
        <v>0</v>
      </c>
      <c r="K486" s="64">
        <f t="shared" si="229"/>
        <v>0</v>
      </c>
      <c r="L486" s="64">
        <f t="shared" si="229"/>
        <v>0</v>
      </c>
      <c r="M486" s="64">
        <f t="shared" si="229"/>
        <v>0</v>
      </c>
      <c r="N486" s="64">
        <f>+N487+N498+N511</f>
        <v>0</v>
      </c>
      <c r="O486" s="65">
        <f>+O487+O498+O511</f>
        <v>0</v>
      </c>
      <c r="P486" s="21">
        <v>0</v>
      </c>
      <c r="Q486" s="20">
        <f t="shared" si="221"/>
        <v>0</v>
      </c>
    </row>
    <row r="487" spans="1:17" s="21" customFormat="1" x14ac:dyDescent="0.3">
      <c r="A487" s="66">
        <v>2</v>
      </c>
      <c r="B487" s="67">
        <v>7</v>
      </c>
      <c r="C487" s="67">
        <v>1</v>
      </c>
      <c r="D487" s="67"/>
      <c r="E487" s="67"/>
      <c r="F487" s="68" t="s">
        <v>391</v>
      </c>
      <c r="G487" s="69">
        <f t="shared" ref="G487:M487" si="230">+G488+G490+G492+G494+G496</f>
        <v>0</v>
      </c>
      <c r="H487" s="69">
        <f t="shared" si="230"/>
        <v>0</v>
      </c>
      <c r="I487" s="69">
        <f t="shared" si="230"/>
        <v>0</v>
      </c>
      <c r="J487" s="69">
        <f t="shared" si="230"/>
        <v>0</v>
      </c>
      <c r="K487" s="69">
        <f t="shared" si="230"/>
        <v>0</v>
      </c>
      <c r="L487" s="69">
        <f t="shared" si="230"/>
        <v>0</v>
      </c>
      <c r="M487" s="69">
        <f t="shared" si="230"/>
        <v>0</v>
      </c>
      <c r="N487" s="69">
        <f>+N488+N490+N492+N494+N496</f>
        <v>0</v>
      </c>
      <c r="O487" s="70">
        <f>+O488+O490+O492+O494+O496</f>
        <v>0</v>
      </c>
      <c r="P487" s="21">
        <v>0</v>
      </c>
      <c r="Q487" s="20">
        <f t="shared" si="221"/>
        <v>0</v>
      </c>
    </row>
    <row r="488" spans="1:17" s="21" customFormat="1" x14ac:dyDescent="0.3">
      <c r="A488" s="71">
        <v>2</v>
      </c>
      <c r="B488" s="72">
        <v>7</v>
      </c>
      <c r="C488" s="72">
        <v>1</v>
      </c>
      <c r="D488" s="72">
        <v>1</v>
      </c>
      <c r="E488" s="72"/>
      <c r="F488" s="71" t="s">
        <v>392</v>
      </c>
      <c r="G488" s="108">
        <f t="shared" ref="G488:M488" si="231">+G489</f>
        <v>0</v>
      </c>
      <c r="H488" s="108">
        <f t="shared" si="231"/>
        <v>0</v>
      </c>
      <c r="I488" s="108">
        <f t="shared" si="231"/>
        <v>0</v>
      </c>
      <c r="J488" s="108">
        <f t="shared" si="231"/>
        <v>0</v>
      </c>
      <c r="K488" s="108">
        <f t="shared" si="231"/>
        <v>0</v>
      </c>
      <c r="L488" s="108">
        <f t="shared" si="231"/>
        <v>0</v>
      </c>
      <c r="M488" s="108">
        <f t="shared" si="231"/>
        <v>0</v>
      </c>
      <c r="N488" s="108">
        <f>+N489</f>
        <v>0</v>
      </c>
      <c r="O488" s="109">
        <f>+O489</f>
        <v>0</v>
      </c>
      <c r="P488" s="21">
        <v>0</v>
      </c>
      <c r="Q488" s="20">
        <f t="shared" si="221"/>
        <v>0</v>
      </c>
    </row>
    <row r="489" spans="1:17" s="21" customFormat="1" x14ac:dyDescent="0.3">
      <c r="A489" s="95">
        <v>2</v>
      </c>
      <c r="B489" s="86">
        <v>7</v>
      </c>
      <c r="C489" s="86">
        <v>1</v>
      </c>
      <c r="D489" s="86">
        <v>1</v>
      </c>
      <c r="E489" s="86" t="s">
        <v>40</v>
      </c>
      <c r="F489" s="94" t="s">
        <v>392</v>
      </c>
      <c r="G489" s="103">
        <v>0</v>
      </c>
      <c r="H489" s="103">
        <v>0</v>
      </c>
      <c r="I489" s="103">
        <v>0</v>
      </c>
      <c r="J489" s="103">
        <v>0</v>
      </c>
      <c r="K489" s="103">
        <v>0</v>
      </c>
      <c r="L489" s="103">
        <v>0</v>
      </c>
      <c r="M489" s="103">
        <v>0</v>
      </c>
      <c r="N489" s="89">
        <f>SUBTOTAL(9,G489:M489)</f>
        <v>0</v>
      </c>
      <c r="O489" s="90">
        <f>IFERROR(N489/$N$19*100,"0.00")</f>
        <v>0</v>
      </c>
      <c r="P489" s="21">
        <v>0</v>
      </c>
      <c r="Q489" s="20">
        <f t="shared" si="221"/>
        <v>0</v>
      </c>
    </row>
    <row r="490" spans="1:17" s="21" customFormat="1" x14ac:dyDescent="0.3">
      <c r="A490" s="71">
        <v>2</v>
      </c>
      <c r="B490" s="72">
        <v>7</v>
      </c>
      <c r="C490" s="72">
        <v>1</v>
      </c>
      <c r="D490" s="72">
        <v>2</v>
      </c>
      <c r="E490" s="72"/>
      <c r="F490" s="71" t="s">
        <v>393</v>
      </c>
      <c r="G490" s="108">
        <f t="shared" ref="G490:M490" si="232">+G491</f>
        <v>0</v>
      </c>
      <c r="H490" s="108">
        <f t="shared" si="232"/>
        <v>0</v>
      </c>
      <c r="I490" s="108">
        <f t="shared" si="232"/>
        <v>0</v>
      </c>
      <c r="J490" s="108">
        <f t="shared" si="232"/>
        <v>0</v>
      </c>
      <c r="K490" s="108">
        <f t="shared" si="232"/>
        <v>0</v>
      </c>
      <c r="L490" s="108">
        <f t="shared" si="232"/>
        <v>0</v>
      </c>
      <c r="M490" s="108">
        <f t="shared" si="232"/>
        <v>0</v>
      </c>
      <c r="N490" s="108">
        <f>+N491</f>
        <v>0</v>
      </c>
      <c r="O490" s="109">
        <f>+O491</f>
        <v>0</v>
      </c>
      <c r="P490" s="21">
        <v>0</v>
      </c>
      <c r="Q490" s="20">
        <f t="shared" si="221"/>
        <v>0</v>
      </c>
    </row>
    <row r="491" spans="1:17" s="21" customFormat="1" x14ac:dyDescent="0.3">
      <c r="A491" s="95">
        <v>2</v>
      </c>
      <c r="B491" s="86">
        <v>7</v>
      </c>
      <c r="C491" s="86">
        <v>1</v>
      </c>
      <c r="D491" s="86">
        <v>2</v>
      </c>
      <c r="E491" s="86" t="s">
        <v>40</v>
      </c>
      <c r="F491" s="94" t="s">
        <v>393</v>
      </c>
      <c r="G491" s="103">
        <v>0</v>
      </c>
      <c r="H491" s="103">
        <v>0</v>
      </c>
      <c r="I491" s="103">
        <v>0</v>
      </c>
      <c r="J491" s="103">
        <v>0</v>
      </c>
      <c r="K491" s="103">
        <v>0</v>
      </c>
      <c r="L491" s="103">
        <v>0</v>
      </c>
      <c r="M491" s="103">
        <v>0</v>
      </c>
      <c r="N491" s="89">
        <f>SUBTOTAL(9,G491:M491)</f>
        <v>0</v>
      </c>
      <c r="O491" s="90">
        <f>IFERROR(N491/$N$19*100,"0.00")</f>
        <v>0</v>
      </c>
      <c r="P491" s="21">
        <v>0</v>
      </c>
      <c r="Q491" s="20">
        <f t="shared" si="221"/>
        <v>0</v>
      </c>
    </row>
    <row r="492" spans="1:17" s="21" customFormat="1" x14ac:dyDescent="0.3">
      <c r="A492" s="71">
        <v>2</v>
      </c>
      <c r="B492" s="72">
        <v>7</v>
      </c>
      <c r="C492" s="72">
        <v>1</v>
      </c>
      <c r="D492" s="72">
        <v>3</v>
      </c>
      <c r="E492" s="72"/>
      <c r="F492" s="71" t="s">
        <v>394</v>
      </c>
      <c r="G492" s="108">
        <f t="shared" ref="G492:M492" si="233">+G493</f>
        <v>0</v>
      </c>
      <c r="H492" s="108">
        <f t="shared" si="233"/>
        <v>0</v>
      </c>
      <c r="I492" s="108">
        <f t="shared" si="233"/>
        <v>0</v>
      </c>
      <c r="J492" s="108">
        <f t="shared" si="233"/>
        <v>0</v>
      </c>
      <c r="K492" s="108">
        <f t="shared" si="233"/>
        <v>0</v>
      </c>
      <c r="L492" s="108">
        <f t="shared" si="233"/>
        <v>0</v>
      </c>
      <c r="M492" s="108">
        <f t="shared" si="233"/>
        <v>0</v>
      </c>
      <c r="N492" s="108">
        <f>+N493</f>
        <v>0</v>
      </c>
      <c r="O492" s="109">
        <f>+O493</f>
        <v>0</v>
      </c>
      <c r="P492" s="21">
        <v>0</v>
      </c>
      <c r="Q492" s="20">
        <f t="shared" si="221"/>
        <v>0</v>
      </c>
    </row>
    <row r="493" spans="1:17" s="21" customFormat="1" x14ac:dyDescent="0.3">
      <c r="A493" s="95">
        <v>2</v>
      </c>
      <c r="B493" s="86">
        <v>7</v>
      </c>
      <c r="C493" s="86">
        <v>1</v>
      </c>
      <c r="D493" s="86">
        <v>3</v>
      </c>
      <c r="E493" s="86" t="s">
        <v>40</v>
      </c>
      <c r="F493" s="94" t="s">
        <v>394</v>
      </c>
      <c r="G493" s="103">
        <v>0</v>
      </c>
      <c r="H493" s="103">
        <v>0</v>
      </c>
      <c r="I493" s="103">
        <v>0</v>
      </c>
      <c r="J493" s="103">
        <v>0</v>
      </c>
      <c r="K493" s="103">
        <v>0</v>
      </c>
      <c r="L493" s="103">
        <v>0</v>
      </c>
      <c r="M493" s="103">
        <v>0</v>
      </c>
      <c r="N493" s="89">
        <f>SUBTOTAL(9,G493:M493)</f>
        <v>0</v>
      </c>
      <c r="O493" s="90">
        <f>IFERROR(N493/$N$19*100,"0.00")</f>
        <v>0</v>
      </c>
      <c r="P493" s="21">
        <v>0</v>
      </c>
      <c r="Q493" s="20">
        <f t="shared" si="221"/>
        <v>0</v>
      </c>
    </row>
    <row r="494" spans="1:17" s="21" customFormat="1" x14ac:dyDescent="0.3">
      <c r="A494" s="71">
        <v>2</v>
      </c>
      <c r="B494" s="72">
        <v>7</v>
      </c>
      <c r="C494" s="72">
        <v>1</v>
      </c>
      <c r="D494" s="72">
        <v>4</v>
      </c>
      <c r="E494" s="72"/>
      <c r="F494" s="71" t="s">
        <v>395</v>
      </c>
      <c r="G494" s="108">
        <f t="shared" ref="G494:M494" si="234">+G495</f>
        <v>0</v>
      </c>
      <c r="H494" s="108">
        <f t="shared" si="234"/>
        <v>0</v>
      </c>
      <c r="I494" s="108">
        <f t="shared" si="234"/>
        <v>0</v>
      </c>
      <c r="J494" s="108">
        <f t="shared" si="234"/>
        <v>0</v>
      </c>
      <c r="K494" s="108">
        <f t="shared" si="234"/>
        <v>0</v>
      </c>
      <c r="L494" s="108">
        <f t="shared" si="234"/>
        <v>0</v>
      </c>
      <c r="M494" s="108">
        <f t="shared" si="234"/>
        <v>0</v>
      </c>
      <c r="N494" s="108">
        <f>+N495</f>
        <v>0</v>
      </c>
      <c r="O494" s="109">
        <f>+O495</f>
        <v>0</v>
      </c>
      <c r="P494" s="21">
        <v>0</v>
      </c>
      <c r="Q494" s="20">
        <f t="shared" si="221"/>
        <v>0</v>
      </c>
    </row>
    <row r="495" spans="1:17" s="21" customFormat="1" x14ac:dyDescent="0.3">
      <c r="A495" s="95">
        <v>2</v>
      </c>
      <c r="B495" s="86">
        <v>7</v>
      </c>
      <c r="C495" s="86">
        <v>1</v>
      </c>
      <c r="D495" s="86">
        <v>4</v>
      </c>
      <c r="E495" s="86" t="s">
        <v>40</v>
      </c>
      <c r="F495" s="94" t="s">
        <v>395</v>
      </c>
      <c r="G495" s="103">
        <v>0</v>
      </c>
      <c r="H495" s="103">
        <v>0</v>
      </c>
      <c r="I495" s="103">
        <v>0</v>
      </c>
      <c r="J495" s="103">
        <v>0</v>
      </c>
      <c r="K495" s="103">
        <v>0</v>
      </c>
      <c r="L495" s="103">
        <v>0</v>
      </c>
      <c r="M495" s="103">
        <v>0</v>
      </c>
      <c r="N495" s="89">
        <f>SUBTOTAL(9,G495:M495)</f>
        <v>0</v>
      </c>
      <c r="O495" s="90">
        <f>IFERROR(N495/$N$19*100,"0.00")</f>
        <v>0</v>
      </c>
      <c r="P495" s="21">
        <v>0</v>
      </c>
      <c r="Q495" s="20">
        <f t="shared" si="221"/>
        <v>0</v>
      </c>
    </row>
    <row r="496" spans="1:17" s="21" customFormat="1" x14ac:dyDescent="0.3">
      <c r="A496" s="106">
        <v>2</v>
      </c>
      <c r="B496" s="72">
        <v>7</v>
      </c>
      <c r="C496" s="72">
        <v>1</v>
      </c>
      <c r="D496" s="72">
        <v>5</v>
      </c>
      <c r="E496" s="72"/>
      <c r="F496" s="118" t="s">
        <v>396</v>
      </c>
      <c r="G496" s="108">
        <f t="shared" ref="G496:M496" si="235">+G497</f>
        <v>0</v>
      </c>
      <c r="H496" s="108">
        <f t="shared" si="235"/>
        <v>0</v>
      </c>
      <c r="I496" s="108">
        <f t="shared" si="235"/>
        <v>0</v>
      </c>
      <c r="J496" s="108">
        <f t="shared" si="235"/>
        <v>0</v>
      </c>
      <c r="K496" s="108">
        <f t="shared" si="235"/>
        <v>0</v>
      </c>
      <c r="L496" s="108">
        <f t="shared" si="235"/>
        <v>0</v>
      </c>
      <c r="M496" s="108">
        <f t="shared" si="235"/>
        <v>0</v>
      </c>
      <c r="N496" s="108">
        <f>+N497</f>
        <v>0</v>
      </c>
      <c r="O496" s="109">
        <f>+O497</f>
        <v>0</v>
      </c>
      <c r="P496" s="21">
        <v>0</v>
      </c>
      <c r="Q496" s="20">
        <f t="shared" si="221"/>
        <v>0</v>
      </c>
    </row>
    <row r="497" spans="1:17" s="21" customFormat="1" x14ac:dyDescent="0.3">
      <c r="A497" s="95">
        <v>2</v>
      </c>
      <c r="B497" s="86">
        <v>7</v>
      </c>
      <c r="C497" s="86">
        <v>1</v>
      </c>
      <c r="D497" s="86">
        <v>5</v>
      </c>
      <c r="E497" s="86" t="s">
        <v>40</v>
      </c>
      <c r="F497" s="94" t="s">
        <v>396</v>
      </c>
      <c r="G497" s="103">
        <v>0</v>
      </c>
      <c r="H497" s="103">
        <v>0</v>
      </c>
      <c r="I497" s="103">
        <v>0</v>
      </c>
      <c r="J497" s="103">
        <v>0</v>
      </c>
      <c r="K497" s="103">
        <v>0</v>
      </c>
      <c r="L497" s="103">
        <v>0</v>
      </c>
      <c r="M497" s="103">
        <v>0</v>
      </c>
      <c r="N497" s="89">
        <f>SUBTOTAL(9,G497:M497)</f>
        <v>0</v>
      </c>
      <c r="O497" s="90">
        <f>IFERROR(N497/$N$19*100,"0.00")</f>
        <v>0</v>
      </c>
      <c r="P497" s="21">
        <v>0</v>
      </c>
      <c r="Q497" s="20">
        <f t="shared" si="221"/>
        <v>0</v>
      </c>
    </row>
    <row r="498" spans="1:17" s="21" customFormat="1" x14ac:dyDescent="0.3">
      <c r="A498" s="66">
        <v>2</v>
      </c>
      <c r="B498" s="67">
        <v>7</v>
      </c>
      <c r="C498" s="67">
        <v>2</v>
      </c>
      <c r="D498" s="67"/>
      <c r="E498" s="67"/>
      <c r="F498" s="68" t="s">
        <v>397</v>
      </c>
      <c r="G498" s="69">
        <f t="shared" ref="G498:M498" si="236">+G499+G501+G503+G505+G507+G509</f>
        <v>0</v>
      </c>
      <c r="H498" s="69">
        <f t="shared" si="236"/>
        <v>0</v>
      </c>
      <c r="I498" s="69">
        <f t="shared" si="236"/>
        <v>0</v>
      </c>
      <c r="J498" s="69">
        <f t="shared" si="236"/>
        <v>0</v>
      </c>
      <c r="K498" s="69">
        <f t="shared" si="236"/>
        <v>0</v>
      </c>
      <c r="L498" s="69">
        <f t="shared" si="236"/>
        <v>0</v>
      </c>
      <c r="M498" s="69">
        <f t="shared" si="236"/>
        <v>0</v>
      </c>
      <c r="N498" s="69">
        <f>+N499+N501+N503+N505+N507+N509</f>
        <v>0</v>
      </c>
      <c r="O498" s="70">
        <f>+O499+O501+O503+O505+O507+O509</f>
        <v>0</v>
      </c>
      <c r="P498" s="21">
        <v>0</v>
      </c>
      <c r="Q498" s="20">
        <f t="shared" si="221"/>
        <v>0</v>
      </c>
    </row>
    <row r="499" spans="1:17" s="21" customFormat="1" x14ac:dyDescent="0.3">
      <c r="A499" s="71">
        <v>2</v>
      </c>
      <c r="B499" s="72">
        <v>7</v>
      </c>
      <c r="C499" s="72">
        <v>2</v>
      </c>
      <c r="D499" s="72">
        <v>1</v>
      </c>
      <c r="E499" s="72"/>
      <c r="F499" s="71" t="s">
        <v>398</v>
      </c>
      <c r="G499" s="108">
        <f t="shared" ref="G499:M499" si="237">+G500</f>
        <v>0</v>
      </c>
      <c r="H499" s="108">
        <f t="shared" si="237"/>
        <v>0</v>
      </c>
      <c r="I499" s="108">
        <f t="shared" si="237"/>
        <v>0</v>
      </c>
      <c r="J499" s="108">
        <f t="shared" si="237"/>
        <v>0</v>
      </c>
      <c r="K499" s="108">
        <f t="shared" si="237"/>
        <v>0</v>
      </c>
      <c r="L499" s="108">
        <f t="shared" si="237"/>
        <v>0</v>
      </c>
      <c r="M499" s="108">
        <f t="shared" si="237"/>
        <v>0</v>
      </c>
      <c r="N499" s="108">
        <f>+N500</f>
        <v>0</v>
      </c>
      <c r="O499" s="109">
        <f>+O500</f>
        <v>0</v>
      </c>
      <c r="P499" s="21">
        <v>0</v>
      </c>
      <c r="Q499" s="20">
        <f t="shared" si="221"/>
        <v>0</v>
      </c>
    </row>
    <row r="500" spans="1:17" s="21" customFormat="1" x14ac:dyDescent="0.3">
      <c r="A500" s="95">
        <v>2</v>
      </c>
      <c r="B500" s="86">
        <v>7</v>
      </c>
      <c r="C500" s="86">
        <v>2</v>
      </c>
      <c r="D500" s="86">
        <v>1</v>
      </c>
      <c r="E500" s="86" t="s">
        <v>40</v>
      </c>
      <c r="F500" s="94" t="s">
        <v>398</v>
      </c>
      <c r="G500" s="103">
        <v>0</v>
      </c>
      <c r="H500" s="103">
        <v>0</v>
      </c>
      <c r="I500" s="103">
        <v>0</v>
      </c>
      <c r="J500" s="103">
        <v>0</v>
      </c>
      <c r="K500" s="103">
        <v>0</v>
      </c>
      <c r="L500" s="103">
        <v>0</v>
      </c>
      <c r="M500" s="103">
        <v>0</v>
      </c>
      <c r="N500" s="89">
        <f>SUBTOTAL(9,G500:M500)</f>
        <v>0</v>
      </c>
      <c r="O500" s="90">
        <f>IFERROR(N500/$N$19*100,"0.00")</f>
        <v>0</v>
      </c>
      <c r="P500" s="21">
        <v>0</v>
      </c>
      <c r="Q500" s="20">
        <f t="shared" si="221"/>
        <v>0</v>
      </c>
    </row>
    <row r="501" spans="1:17" s="21" customFormat="1" x14ac:dyDescent="0.3">
      <c r="A501" s="71">
        <v>2</v>
      </c>
      <c r="B501" s="72">
        <v>7</v>
      </c>
      <c r="C501" s="72">
        <v>2</v>
      </c>
      <c r="D501" s="72">
        <v>2</v>
      </c>
      <c r="E501" s="72"/>
      <c r="F501" s="71" t="s">
        <v>399</v>
      </c>
      <c r="G501" s="108">
        <f t="shared" ref="G501:M501" si="238">+G502</f>
        <v>0</v>
      </c>
      <c r="H501" s="108">
        <f t="shared" si="238"/>
        <v>0</v>
      </c>
      <c r="I501" s="108">
        <f t="shared" si="238"/>
        <v>0</v>
      </c>
      <c r="J501" s="108">
        <f t="shared" si="238"/>
        <v>0</v>
      </c>
      <c r="K501" s="108">
        <f t="shared" si="238"/>
        <v>0</v>
      </c>
      <c r="L501" s="108">
        <f t="shared" si="238"/>
        <v>0</v>
      </c>
      <c r="M501" s="108">
        <f t="shared" si="238"/>
        <v>0</v>
      </c>
      <c r="N501" s="108">
        <f>+N502</f>
        <v>0</v>
      </c>
      <c r="O501" s="109">
        <f>+O502</f>
        <v>0</v>
      </c>
      <c r="P501" s="21">
        <v>0</v>
      </c>
      <c r="Q501" s="20">
        <f t="shared" si="221"/>
        <v>0</v>
      </c>
    </row>
    <row r="502" spans="1:17" s="21" customFormat="1" x14ac:dyDescent="0.3">
      <c r="A502" s="95">
        <v>2</v>
      </c>
      <c r="B502" s="86">
        <v>7</v>
      </c>
      <c r="C502" s="86">
        <v>2</v>
      </c>
      <c r="D502" s="86">
        <v>2</v>
      </c>
      <c r="E502" s="86" t="s">
        <v>40</v>
      </c>
      <c r="F502" s="94" t="s">
        <v>399</v>
      </c>
      <c r="G502" s="103">
        <v>0</v>
      </c>
      <c r="H502" s="103">
        <v>0</v>
      </c>
      <c r="I502" s="103">
        <v>0</v>
      </c>
      <c r="J502" s="103">
        <v>0</v>
      </c>
      <c r="K502" s="103">
        <v>0</v>
      </c>
      <c r="L502" s="103">
        <v>0</v>
      </c>
      <c r="M502" s="103">
        <v>0</v>
      </c>
      <c r="N502" s="89">
        <f>SUBTOTAL(9,G502:M502)</f>
        <v>0</v>
      </c>
      <c r="O502" s="90">
        <f>IFERROR(N502/$N$19*100,"0.00")</f>
        <v>0</v>
      </c>
      <c r="P502" s="21">
        <v>0</v>
      </c>
      <c r="Q502" s="20">
        <f t="shared" si="221"/>
        <v>0</v>
      </c>
    </row>
    <row r="503" spans="1:17" s="21" customFormat="1" x14ac:dyDescent="0.3">
      <c r="A503" s="71">
        <v>2</v>
      </c>
      <c r="B503" s="72">
        <v>7</v>
      </c>
      <c r="C503" s="72">
        <v>2</v>
      </c>
      <c r="D503" s="72">
        <v>3</v>
      </c>
      <c r="E503" s="72"/>
      <c r="F503" s="71" t="s">
        <v>400</v>
      </c>
      <c r="G503" s="108">
        <f t="shared" ref="G503:M503" si="239">+G504</f>
        <v>0</v>
      </c>
      <c r="H503" s="108">
        <f t="shared" si="239"/>
        <v>0</v>
      </c>
      <c r="I503" s="108">
        <f t="shared" si="239"/>
        <v>0</v>
      </c>
      <c r="J503" s="108">
        <f t="shared" si="239"/>
        <v>0</v>
      </c>
      <c r="K503" s="108">
        <f t="shared" si="239"/>
        <v>0</v>
      </c>
      <c r="L503" s="108">
        <f t="shared" si="239"/>
        <v>0</v>
      </c>
      <c r="M503" s="108">
        <f t="shared" si="239"/>
        <v>0</v>
      </c>
      <c r="N503" s="108">
        <f>+N504</f>
        <v>0</v>
      </c>
      <c r="O503" s="109">
        <f>+O504</f>
        <v>0</v>
      </c>
      <c r="P503" s="21">
        <v>0</v>
      </c>
      <c r="Q503" s="20">
        <f t="shared" si="221"/>
        <v>0</v>
      </c>
    </row>
    <row r="504" spans="1:17" s="21" customFormat="1" x14ac:dyDescent="0.3">
      <c r="A504" s="95">
        <v>2</v>
      </c>
      <c r="B504" s="86">
        <v>7</v>
      </c>
      <c r="C504" s="86">
        <v>2</v>
      </c>
      <c r="D504" s="86">
        <v>3</v>
      </c>
      <c r="E504" s="86" t="s">
        <v>40</v>
      </c>
      <c r="F504" s="94" t="s">
        <v>400</v>
      </c>
      <c r="G504" s="103">
        <v>0</v>
      </c>
      <c r="H504" s="103">
        <v>0</v>
      </c>
      <c r="I504" s="103">
        <v>0</v>
      </c>
      <c r="J504" s="103">
        <v>0</v>
      </c>
      <c r="K504" s="103">
        <v>0</v>
      </c>
      <c r="L504" s="103">
        <v>0</v>
      </c>
      <c r="M504" s="103">
        <v>0</v>
      </c>
      <c r="N504" s="89">
        <f>SUBTOTAL(9,G504:M504)</f>
        <v>0</v>
      </c>
      <c r="O504" s="90">
        <f>IFERROR(N504/$N$19*100,"0.00")</f>
        <v>0</v>
      </c>
      <c r="P504" s="21">
        <v>0</v>
      </c>
      <c r="Q504" s="20">
        <f t="shared" si="221"/>
        <v>0</v>
      </c>
    </row>
    <row r="505" spans="1:17" s="21" customFormat="1" x14ac:dyDescent="0.3">
      <c r="A505" s="71">
        <v>2</v>
      </c>
      <c r="B505" s="72">
        <v>7</v>
      </c>
      <c r="C505" s="72">
        <v>2</v>
      </c>
      <c r="D505" s="72">
        <v>4</v>
      </c>
      <c r="E505" s="72"/>
      <c r="F505" s="71" t="s">
        <v>401</v>
      </c>
      <c r="G505" s="108">
        <f t="shared" ref="G505:M505" si="240">+G506</f>
        <v>0</v>
      </c>
      <c r="H505" s="108">
        <f t="shared" si="240"/>
        <v>0</v>
      </c>
      <c r="I505" s="108">
        <f t="shared" si="240"/>
        <v>0</v>
      </c>
      <c r="J505" s="108">
        <f t="shared" si="240"/>
        <v>0</v>
      </c>
      <c r="K505" s="108">
        <f t="shared" si="240"/>
        <v>0</v>
      </c>
      <c r="L505" s="108">
        <f t="shared" si="240"/>
        <v>0</v>
      </c>
      <c r="M505" s="108">
        <f t="shared" si="240"/>
        <v>0</v>
      </c>
      <c r="N505" s="108">
        <f>+N506</f>
        <v>0</v>
      </c>
      <c r="O505" s="109">
        <f>+O506</f>
        <v>0</v>
      </c>
      <c r="P505" s="21">
        <v>0</v>
      </c>
      <c r="Q505" s="20">
        <f t="shared" si="221"/>
        <v>0</v>
      </c>
    </row>
    <row r="506" spans="1:17" s="21" customFormat="1" x14ac:dyDescent="0.3">
      <c r="A506" s="95">
        <v>2</v>
      </c>
      <c r="B506" s="86">
        <v>7</v>
      </c>
      <c r="C506" s="86">
        <v>2</v>
      </c>
      <c r="D506" s="86">
        <v>4</v>
      </c>
      <c r="E506" s="86" t="s">
        <v>40</v>
      </c>
      <c r="F506" s="94" t="s">
        <v>401</v>
      </c>
      <c r="G506" s="103">
        <v>0</v>
      </c>
      <c r="H506" s="103">
        <v>0</v>
      </c>
      <c r="I506" s="103">
        <v>0</v>
      </c>
      <c r="J506" s="103">
        <v>0</v>
      </c>
      <c r="K506" s="103">
        <v>0</v>
      </c>
      <c r="L506" s="103">
        <v>0</v>
      </c>
      <c r="M506" s="103">
        <v>0</v>
      </c>
      <c r="N506" s="89">
        <f>SUBTOTAL(9,G506:M506)</f>
        <v>0</v>
      </c>
      <c r="O506" s="90">
        <f>IFERROR(N506/$N$19*100,"0.00")</f>
        <v>0</v>
      </c>
      <c r="P506" s="21">
        <v>0</v>
      </c>
      <c r="Q506" s="20">
        <f t="shared" si="221"/>
        <v>0</v>
      </c>
    </row>
    <row r="507" spans="1:17" s="21" customFormat="1" x14ac:dyDescent="0.3">
      <c r="A507" s="71">
        <v>2</v>
      </c>
      <c r="B507" s="72">
        <v>7</v>
      </c>
      <c r="C507" s="72">
        <v>2</v>
      </c>
      <c r="D507" s="72">
        <v>7</v>
      </c>
      <c r="E507" s="72"/>
      <c r="F507" s="71" t="s">
        <v>402</v>
      </c>
      <c r="G507" s="108">
        <f t="shared" ref="G507:M507" si="241">+G508</f>
        <v>0</v>
      </c>
      <c r="H507" s="108">
        <f t="shared" si="241"/>
        <v>0</v>
      </c>
      <c r="I507" s="108">
        <f t="shared" si="241"/>
        <v>0</v>
      </c>
      <c r="J507" s="108">
        <f t="shared" si="241"/>
        <v>0</v>
      </c>
      <c r="K507" s="108">
        <f t="shared" si="241"/>
        <v>0</v>
      </c>
      <c r="L507" s="108">
        <f t="shared" si="241"/>
        <v>0</v>
      </c>
      <c r="M507" s="108">
        <f t="shared" si="241"/>
        <v>0</v>
      </c>
      <c r="N507" s="108">
        <f>+N508</f>
        <v>0</v>
      </c>
      <c r="O507" s="109">
        <f>+O508</f>
        <v>0</v>
      </c>
      <c r="P507" s="21">
        <v>0</v>
      </c>
      <c r="Q507" s="20">
        <f t="shared" si="221"/>
        <v>0</v>
      </c>
    </row>
    <row r="508" spans="1:17" s="21" customFormat="1" x14ac:dyDescent="0.3">
      <c r="A508" s="95">
        <v>2</v>
      </c>
      <c r="B508" s="86">
        <v>7</v>
      </c>
      <c r="C508" s="86">
        <v>2</v>
      </c>
      <c r="D508" s="86">
        <v>7</v>
      </c>
      <c r="E508" s="86" t="s">
        <v>40</v>
      </c>
      <c r="F508" s="94" t="s">
        <v>402</v>
      </c>
      <c r="G508" s="103">
        <v>0</v>
      </c>
      <c r="H508" s="103">
        <v>0</v>
      </c>
      <c r="I508" s="103">
        <v>0</v>
      </c>
      <c r="J508" s="103">
        <v>0</v>
      </c>
      <c r="K508" s="103">
        <v>0</v>
      </c>
      <c r="L508" s="103">
        <v>0</v>
      </c>
      <c r="M508" s="103">
        <v>0</v>
      </c>
      <c r="N508" s="89">
        <f>SUBTOTAL(9,G508:M508)</f>
        <v>0</v>
      </c>
      <c r="O508" s="90">
        <f>IFERROR(N508/$N$19*100,"0.00")</f>
        <v>0</v>
      </c>
      <c r="P508" s="21">
        <v>0</v>
      </c>
      <c r="Q508" s="20">
        <f t="shared" si="221"/>
        <v>0</v>
      </c>
    </row>
    <row r="509" spans="1:17" s="21" customFormat="1" x14ac:dyDescent="0.3">
      <c r="A509" s="71">
        <v>2</v>
      </c>
      <c r="B509" s="72">
        <v>7</v>
      </c>
      <c r="C509" s="72">
        <v>2</v>
      </c>
      <c r="D509" s="72">
        <v>8</v>
      </c>
      <c r="E509" s="72"/>
      <c r="F509" s="71" t="s">
        <v>403</v>
      </c>
      <c r="G509" s="108">
        <f t="shared" ref="G509:M509" si="242">+G510</f>
        <v>0</v>
      </c>
      <c r="H509" s="108">
        <f t="shared" si="242"/>
        <v>0</v>
      </c>
      <c r="I509" s="108">
        <f t="shared" si="242"/>
        <v>0</v>
      </c>
      <c r="J509" s="108">
        <f t="shared" si="242"/>
        <v>0</v>
      </c>
      <c r="K509" s="108">
        <f t="shared" si="242"/>
        <v>0</v>
      </c>
      <c r="L509" s="108">
        <f t="shared" si="242"/>
        <v>0</v>
      </c>
      <c r="M509" s="108">
        <f t="shared" si="242"/>
        <v>0</v>
      </c>
      <c r="N509" s="108">
        <f>+N510</f>
        <v>0</v>
      </c>
      <c r="O509" s="109">
        <f>+O510</f>
        <v>0</v>
      </c>
      <c r="P509" s="21">
        <v>0</v>
      </c>
      <c r="Q509" s="20">
        <f t="shared" si="221"/>
        <v>0</v>
      </c>
    </row>
    <row r="510" spans="1:17" s="21" customFormat="1" x14ac:dyDescent="0.3">
      <c r="A510" s="95">
        <v>2</v>
      </c>
      <c r="B510" s="86">
        <v>7</v>
      </c>
      <c r="C510" s="86">
        <v>2</v>
      </c>
      <c r="D510" s="86">
        <v>8</v>
      </c>
      <c r="E510" s="86" t="s">
        <v>40</v>
      </c>
      <c r="F510" s="94" t="s">
        <v>403</v>
      </c>
      <c r="G510" s="103">
        <v>0</v>
      </c>
      <c r="H510" s="103">
        <v>0</v>
      </c>
      <c r="I510" s="103">
        <v>0</v>
      </c>
      <c r="J510" s="103">
        <v>0</v>
      </c>
      <c r="K510" s="103">
        <v>0</v>
      </c>
      <c r="L510" s="103">
        <v>0</v>
      </c>
      <c r="M510" s="103">
        <v>0</v>
      </c>
      <c r="N510" s="89">
        <f>SUBTOTAL(9,G510:M510)</f>
        <v>0</v>
      </c>
      <c r="O510" s="90">
        <f>IFERROR(N510/$N$19*100,"0.00")</f>
        <v>0</v>
      </c>
      <c r="P510" s="21">
        <v>0</v>
      </c>
      <c r="Q510" s="20">
        <f t="shared" si="221"/>
        <v>0</v>
      </c>
    </row>
    <row r="511" spans="1:17" s="21" customFormat="1" x14ac:dyDescent="0.3">
      <c r="A511" s="66">
        <v>2</v>
      </c>
      <c r="B511" s="67">
        <v>7</v>
      </c>
      <c r="C511" s="67">
        <v>3</v>
      </c>
      <c r="D511" s="67"/>
      <c r="E511" s="67"/>
      <c r="F511" s="68" t="s">
        <v>404</v>
      </c>
      <c r="G511" s="69">
        <f t="shared" ref="G511:M511" si="243">+G512+G514</f>
        <v>0</v>
      </c>
      <c r="H511" s="69">
        <f t="shared" si="243"/>
        <v>0</v>
      </c>
      <c r="I511" s="69">
        <f t="shared" si="243"/>
        <v>0</v>
      </c>
      <c r="J511" s="69">
        <f t="shared" si="243"/>
        <v>0</v>
      </c>
      <c r="K511" s="69">
        <f t="shared" si="243"/>
        <v>0</v>
      </c>
      <c r="L511" s="69">
        <f t="shared" si="243"/>
        <v>0</v>
      </c>
      <c r="M511" s="69">
        <f t="shared" si="243"/>
        <v>0</v>
      </c>
      <c r="N511" s="69">
        <f>+N512+N514</f>
        <v>0</v>
      </c>
      <c r="O511" s="70">
        <f>+O512+O514</f>
        <v>0</v>
      </c>
      <c r="P511" s="21">
        <v>0</v>
      </c>
      <c r="Q511" s="20">
        <f t="shared" si="221"/>
        <v>0</v>
      </c>
    </row>
    <row r="512" spans="1:17" s="21" customFormat="1" x14ac:dyDescent="0.3">
      <c r="A512" s="71">
        <v>2</v>
      </c>
      <c r="B512" s="72">
        <v>7</v>
      </c>
      <c r="C512" s="72">
        <v>3</v>
      </c>
      <c r="D512" s="72">
        <v>1</v>
      </c>
      <c r="E512" s="72"/>
      <c r="F512" s="71" t="s">
        <v>405</v>
      </c>
      <c r="G512" s="108">
        <f t="shared" ref="G512:M512" si="244">+G513</f>
        <v>0</v>
      </c>
      <c r="H512" s="108">
        <f t="shared" si="244"/>
        <v>0</v>
      </c>
      <c r="I512" s="108">
        <f t="shared" si="244"/>
        <v>0</v>
      </c>
      <c r="J512" s="108">
        <f t="shared" si="244"/>
        <v>0</v>
      </c>
      <c r="K512" s="108">
        <f t="shared" si="244"/>
        <v>0</v>
      </c>
      <c r="L512" s="108">
        <f t="shared" si="244"/>
        <v>0</v>
      </c>
      <c r="M512" s="108">
        <f t="shared" si="244"/>
        <v>0</v>
      </c>
      <c r="N512" s="108">
        <f>+N513</f>
        <v>0</v>
      </c>
      <c r="O512" s="109">
        <f>+O513</f>
        <v>0</v>
      </c>
      <c r="P512" s="21">
        <v>0</v>
      </c>
      <c r="Q512" s="20">
        <f t="shared" si="221"/>
        <v>0</v>
      </c>
    </row>
    <row r="513" spans="1:17" s="21" customFormat="1" x14ac:dyDescent="0.3">
      <c r="A513" s="95">
        <v>2</v>
      </c>
      <c r="B513" s="86">
        <v>7</v>
      </c>
      <c r="C513" s="86">
        <v>3</v>
      </c>
      <c r="D513" s="86">
        <v>1</v>
      </c>
      <c r="E513" s="86" t="s">
        <v>40</v>
      </c>
      <c r="F513" s="94" t="s">
        <v>405</v>
      </c>
      <c r="G513" s="103">
        <v>0</v>
      </c>
      <c r="H513" s="103">
        <v>0</v>
      </c>
      <c r="I513" s="103">
        <v>0</v>
      </c>
      <c r="J513" s="103">
        <v>0</v>
      </c>
      <c r="K513" s="103">
        <v>0</v>
      </c>
      <c r="L513" s="103">
        <v>0</v>
      </c>
      <c r="M513" s="103">
        <v>0</v>
      </c>
      <c r="N513" s="89">
        <f>SUBTOTAL(9,G513:M513)</f>
        <v>0</v>
      </c>
      <c r="O513" s="90">
        <f>IFERROR(N513/$N$19*100,"0.00")</f>
        <v>0</v>
      </c>
      <c r="P513" s="21">
        <v>0</v>
      </c>
      <c r="Q513" s="20">
        <f t="shared" si="221"/>
        <v>0</v>
      </c>
    </row>
    <row r="514" spans="1:17" s="21" customFormat="1" x14ac:dyDescent="0.3">
      <c r="A514" s="71">
        <v>2</v>
      </c>
      <c r="B514" s="72">
        <v>7</v>
      </c>
      <c r="C514" s="72">
        <v>3</v>
      </c>
      <c r="D514" s="72">
        <v>2</v>
      </c>
      <c r="E514" s="72"/>
      <c r="F514" s="71" t="s">
        <v>406</v>
      </c>
      <c r="G514" s="108">
        <f t="shared" ref="G514:M514" si="245">+G515</f>
        <v>0</v>
      </c>
      <c r="H514" s="108">
        <f t="shared" si="245"/>
        <v>0</v>
      </c>
      <c r="I514" s="108">
        <f t="shared" si="245"/>
        <v>0</v>
      </c>
      <c r="J514" s="108">
        <f t="shared" si="245"/>
        <v>0</v>
      </c>
      <c r="K514" s="108">
        <f t="shared" si="245"/>
        <v>0</v>
      </c>
      <c r="L514" s="108">
        <f t="shared" si="245"/>
        <v>0</v>
      </c>
      <c r="M514" s="108">
        <f t="shared" si="245"/>
        <v>0</v>
      </c>
      <c r="N514" s="108">
        <f>+N515</f>
        <v>0</v>
      </c>
      <c r="O514" s="109">
        <f>+O515</f>
        <v>0</v>
      </c>
      <c r="P514" s="21">
        <v>0</v>
      </c>
      <c r="Q514" s="20">
        <f t="shared" si="221"/>
        <v>0</v>
      </c>
    </row>
    <row r="515" spans="1:17" s="21" customFormat="1" x14ac:dyDescent="0.3">
      <c r="A515" s="97">
        <v>2</v>
      </c>
      <c r="B515" s="98">
        <v>7</v>
      </c>
      <c r="C515" s="98">
        <v>3</v>
      </c>
      <c r="D515" s="98">
        <v>2</v>
      </c>
      <c r="E515" s="98" t="s">
        <v>40</v>
      </c>
      <c r="F515" s="132" t="s">
        <v>406</v>
      </c>
      <c r="G515" s="133">
        <v>0</v>
      </c>
      <c r="H515" s="133">
        <v>0</v>
      </c>
      <c r="I515" s="133">
        <v>0</v>
      </c>
      <c r="J515" s="133">
        <v>0</v>
      </c>
      <c r="K515" s="133">
        <v>0</v>
      </c>
      <c r="L515" s="133">
        <v>0</v>
      </c>
      <c r="M515" s="133">
        <v>0</v>
      </c>
      <c r="N515" s="100">
        <f>SUBTOTAL(9,G515:M515)</f>
        <v>0</v>
      </c>
      <c r="O515" s="134">
        <f>IFERROR(N515/$N$19*100,"0.00")</f>
        <v>0</v>
      </c>
      <c r="P515" s="21">
        <v>0</v>
      </c>
      <c r="Q515" s="20">
        <f t="shared" si="221"/>
        <v>0</v>
      </c>
    </row>
  </sheetData>
  <mergeCells count="14">
    <mergeCell ref="F17:F18"/>
    <mergeCell ref="G17:G18"/>
    <mergeCell ref="H17:H18"/>
    <mergeCell ref="I17:I18"/>
    <mergeCell ref="A17:A18"/>
    <mergeCell ref="B17:B18"/>
    <mergeCell ref="C17:C18"/>
    <mergeCell ref="D17:D18"/>
    <mergeCell ref="E17:E18"/>
    <mergeCell ref="J17:K17"/>
    <mergeCell ref="L17:M17"/>
    <mergeCell ref="N17:N18"/>
    <mergeCell ref="O17:O18"/>
    <mergeCell ref="N1:O1"/>
  </mergeCells>
  <pageMargins left="0.1875" right="0.11811023622047245" top="0.27559055118110237" bottom="0.11079545454545454" header="0" footer="0"/>
  <pageSetup paperSize="258" scale="41" orientation="landscape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6"/>
  <sheetViews>
    <sheetView tabSelected="1" topLeftCell="A22" zoomScale="60" zoomScaleNormal="60" zoomScalePageLayoutView="85" workbookViewId="0">
      <selection activeCell="F25" sqref="F25"/>
    </sheetView>
  </sheetViews>
  <sheetFormatPr baseColWidth="10" defaultRowHeight="20.25" x14ac:dyDescent="0.3"/>
  <cols>
    <col min="1" max="5" width="5.140625" style="205" customWidth="1"/>
    <col min="6" max="6" width="94.42578125" style="205" bestFit="1" customWidth="1"/>
    <col min="7" max="10" width="30.42578125" style="205" customWidth="1"/>
    <col min="11" max="11" width="15.5703125" style="21" customWidth="1"/>
    <col min="12" max="12" width="45.85546875" style="20" bestFit="1" customWidth="1"/>
    <col min="13" max="13" width="44.28515625" style="21" bestFit="1" customWidth="1"/>
    <col min="14" max="15" width="36.85546875" style="21" bestFit="1" customWidth="1"/>
    <col min="16" max="16" width="34.140625" style="21" bestFit="1" customWidth="1"/>
    <col min="17" max="16384" width="11.42578125" style="21"/>
  </cols>
  <sheetData>
    <row r="1" spans="1:16" x14ac:dyDescent="0.3">
      <c r="A1" s="1" t="s">
        <v>407</v>
      </c>
      <c r="B1" s="2"/>
      <c r="C1" s="2"/>
      <c r="D1" s="2"/>
      <c r="E1" s="2"/>
      <c r="F1" s="4"/>
      <c r="G1" s="4"/>
      <c r="H1" s="135"/>
      <c r="I1" s="135"/>
      <c r="J1" s="211" t="s">
        <v>408</v>
      </c>
      <c r="K1" s="212"/>
    </row>
    <row r="2" spans="1:16" x14ac:dyDescent="0.3">
      <c r="A2" s="8" t="s">
        <v>409</v>
      </c>
      <c r="B2" s="9"/>
      <c r="C2" s="9"/>
      <c r="D2" s="9"/>
      <c r="E2" s="9"/>
      <c r="F2" s="9"/>
      <c r="G2" s="9"/>
      <c r="H2" s="136"/>
      <c r="I2" s="136"/>
      <c r="J2" s="136"/>
      <c r="K2" s="137"/>
    </row>
    <row r="3" spans="1:16" x14ac:dyDescent="0.3">
      <c r="A3" s="8" t="s">
        <v>410</v>
      </c>
      <c r="B3" s="13"/>
      <c r="C3" s="13"/>
      <c r="D3" s="13"/>
      <c r="E3" s="13"/>
      <c r="F3" s="13"/>
      <c r="G3" s="13"/>
      <c r="H3" s="136"/>
      <c r="I3" s="136"/>
      <c r="J3" s="136"/>
      <c r="K3" s="137"/>
    </row>
    <row r="4" spans="1:16" x14ac:dyDescent="0.3">
      <c r="A4" s="8" t="s">
        <v>411</v>
      </c>
      <c r="B4" s="14"/>
      <c r="C4" s="14"/>
      <c r="D4" s="14"/>
      <c r="E4" s="14"/>
      <c r="F4" s="14"/>
      <c r="G4" s="14"/>
      <c r="H4" s="138"/>
      <c r="I4" s="138"/>
      <c r="J4" s="136"/>
      <c r="K4" s="137"/>
    </row>
    <row r="5" spans="1:16" x14ac:dyDescent="0.3">
      <c r="A5" s="8" t="s">
        <v>412</v>
      </c>
      <c r="B5" s="14"/>
      <c r="C5" s="14"/>
      <c r="D5" s="14"/>
      <c r="E5" s="14"/>
      <c r="F5" s="14"/>
      <c r="G5" s="14"/>
      <c r="H5" s="138"/>
      <c r="I5" s="138"/>
      <c r="J5" s="136"/>
      <c r="K5" s="137"/>
    </row>
    <row r="6" spans="1:16" x14ac:dyDescent="0.3">
      <c r="A6" s="16" t="s">
        <v>6</v>
      </c>
      <c r="B6" s="17"/>
      <c r="C6" s="17"/>
      <c r="D6" s="17"/>
      <c r="E6" s="17"/>
      <c r="F6" s="17"/>
      <c r="G6" s="17"/>
      <c r="H6" s="139"/>
      <c r="I6" s="139"/>
      <c r="J6" s="139"/>
      <c r="K6" s="19"/>
    </row>
    <row r="7" spans="1:16" x14ac:dyDescent="0.3">
      <c r="A7" s="22" t="s">
        <v>7</v>
      </c>
      <c r="B7" s="23"/>
      <c r="C7" s="23"/>
      <c r="D7" s="23"/>
      <c r="E7" s="23"/>
      <c r="F7" s="23"/>
      <c r="G7" s="140"/>
      <c r="H7" s="141"/>
      <c r="I7" s="141"/>
      <c r="J7" s="141"/>
      <c r="K7" s="25"/>
    </row>
    <row r="8" spans="1:16" x14ac:dyDescent="0.3">
      <c r="A8" s="26" t="s">
        <v>8</v>
      </c>
      <c r="B8" s="27"/>
      <c r="C8" s="27"/>
      <c r="D8" s="28"/>
      <c r="E8" s="27"/>
      <c r="F8" s="27"/>
      <c r="G8" s="142"/>
      <c r="H8" s="143"/>
      <c r="I8" s="143"/>
      <c r="J8" s="143"/>
      <c r="K8" s="31"/>
    </row>
    <row r="9" spans="1:16" ht="21" thickBot="1" x14ac:dyDescent="0.35">
      <c r="A9" s="144" t="s">
        <v>9</v>
      </c>
      <c r="B9" s="145"/>
      <c r="C9" s="145"/>
      <c r="D9" s="145"/>
      <c r="E9" s="145"/>
      <c r="F9" s="145"/>
      <c r="G9" s="146"/>
      <c r="H9" s="146"/>
      <c r="I9" s="146"/>
      <c r="J9" s="145"/>
      <c r="K9" s="147"/>
    </row>
    <row r="10" spans="1:16" ht="33" x14ac:dyDescent="0.45">
      <c r="A10" s="42" t="s">
        <v>10</v>
      </c>
      <c r="B10" s="37"/>
      <c r="C10" s="37"/>
      <c r="D10" s="37"/>
      <c r="E10" s="37"/>
      <c r="F10" s="38"/>
      <c r="G10" s="39">
        <v>486158887.43112302</v>
      </c>
      <c r="H10" s="39"/>
      <c r="I10" s="39"/>
      <c r="J10" s="40"/>
      <c r="K10" s="41"/>
      <c r="L10" s="148"/>
      <c r="M10" s="149"/>
      <c r="N10" s="150"/>
      <c r="O10" s="150"/>
      <c r="P10" s="151"/>
    </row>
    <row r="11" spans="1:16" ht="33" x14ac:dyDescent="0.45">
      <c r="A11" s="42" t="s">
        <v>11</v>
      </c>
      <c r="B11" s="37"/>
      <c r="C11" s="37"/>
      <c r="D11" s="37"/>
      <c r="E11" s="37"/>
      <c r="F11" s="38"/>
      <c r="G11" s="39">
        <v>240717235.08737701</v>
      </c>
      <c r="H11" s="39"/>
      <c r="I11" s="39"/>
      <c r="J11" s="40"/>
      <c r="K11" s="41"/>
      <c r="L11" s="152"/>
      <c r="M11" s="153"/>
      <c r="N11" s="153"/>
      <c r="O11" s="153"/>
      <c r="P11" s="154"/>
    </row>
    <row r="12" spans="1:16" ht="33.75" thickBot="1" x14ac:dyDescent="0.5">
      <c r="A12" s="42" t="s">
        <v>12</v>
      </c>
      <c r="B12" s="37"/>
      <c r="C12" s="37"/>
      <c r="D12" s="37"/>
      <c r="E12" s="37"/>
      <c r="F12" s="38"/>
      <c r="G12" s="39">
        <v>0</v>
      </c>
      <c r="H12" s="39"/>
      <c r="I12" s="39"/>
      <c r="J12" s="40"/>
      <c r="K12" s="41"/>
      <c r="L12" s="155"/>
      <c r="M12" s="156"/>
      <c r="N12" s="156"/>
      <c r="O12" s="156"/>
      <c r="P12" s="157"/>
    </row>
    <row r="13" spans="1:16" x14ac:dyDescent="0.3">
      <c r="A13" s="42" t="s">
        <v>13</v>
      </c>
      <c r="B13" s="37"/>
      <c r="C13" s="37"/>
      <c r="D13" s="37"/>
      <c r="E13" s="37"/>
      <c r="F13" s="38"/>
      <c r="G13" s="39">
        <v>0</v>
      </c>
      <c r="H13" s="39"/>
      <c r="I13" s="39"/>
      <c r="J13" s="40"/>
      <c r="K13" s="41"/>
    </row>
    <row r="14" spans="1:16" ht="25.5" x14ac:dyDescent="0.35">
      <c r="A14" s="43" t="s">
        <v>14</v>
      </c>
      <c r="B14" s="37"/>
      <c r="C14" s="37"/>
      <c r="D14" s="37"/>
      <c r="E14" s="37"/>
      <c r="F14" s="38"/>
      <c r="G14" s="44">
        <v>0</v>
      </c>
      <c r="H14" s="39"/>
      <c r="I14" s="39"/>
      <c r="J14" s="40">
        <f>J19-G15</f>
        <v>9.3686580657958984E-4</v>
      </c>
      <c r="K14" s="41"/>
      <c r="L14" s="158"/>
      <c r="M14" s="158"/>
      <c r="N14" s="158"/>
      <c r="O14" s="158"/>
      <c r="P14" s="158"/>
    </row>
    <row r="15" spans="1:16" ht="26.25" thickBot="1" x14ac:dyDescent="0.4">
      <c r="A15" s="45" t="s">
        <v>15</v>
      </c>
      <c r="B15" s="46"/>
      <c r="C15" s="46"/>
      <c r="D15" s="46"/>
      <c r="E15" s="46"/>
      <c r="F15" s="47"/>
      <c r="G15" s="48">
        <f>SUM(G10:G14)</f>
        <v>726876122.51850009</v>
      </c>
      <c r="H15" s="159"/>
      <c r="I15" s="159"/>
      <c r="J15" s="49"/>
      <c r="K15" s="50"/>
      <c r="L15" s="158"/>
      <c r="M15" s="158"/>
      <c r="N15" s="158"/>
      <c r="O15" s="158"/>
      <c r="P15" s="158"/>
    </row>
    <row r="16" spans="1:16" ht="26.25" thickTop="1" x14ac:dyDescent="0.35">
      <c r="A16" s="51" t="s">
        <v>16</v>
      </c>
      <c r="B16" s="52"/>
      <c r="C16" s="52"/>
      <c r="D16" s="52"/>
      <c r="E16" s="52"/>
      <c r="F16" s="52"/>
      <c r="G16" s="160">
        <f>G10-G19</f>
        <v>-1.8921494483947754E-3</v>
      </c>
      <c r="H16" s="160">
        <f>G11-H19</f>
        <v>9.5510482788085938E-4</v>
      </c>
      <c r="I16" s="160">
        <f>(G12+G13)-I19</f>
        <v>0</v>
      </c>
      <c r="J16" s="52"/>
      <c r="K16" s="54"/>
      <c r="L16" s="158"/>
      <c r="M16" s="158"/>
      <c r="N16" s="158"/>
      <c r="O16" s="158"/>
      <c r="P16" s="158"/>
    </row>
    <row r="17" spans="1:16" ht="25.5" x14ac:dyDescent="0.35">
      <c r="A17" s="213" t="s">
        <v>17</v>
      </c>
      <c r="B17" s="213" t="s">
        <v>18</v>
      </c>
      <c r="C17" s="213" t="s">
        <v>19</v>
      </c>
      <c r="D17" s="213" t="s">
        <v>20</v>
      </c>
      <c r="E17" s="213" t="s">
        <v>21</v>
      </c>
      <c r="F17" s="214" t="s">
        <v>22</v>
      </c>
      <c r="G17" s="208" t="s">
        <v>413</v>
      </c>
      <c r="H17" s="208" t="s">
        <v>414</v>
      </c>
      <c r="I17" s="208" t="s">
        <v>415</v>
      </c>
      <c r="J17" s="209" t="s">
        <v>28</v>
      </c>
      <c r="K17" s="209" t="s">
        <v>29</v>
      </c>
      <c r="L17" s="158"/>
      <c r="M17" s="158"/>
      <c r="N17" s="158"/>
      <c r="O17" s="158"/>
      <c r="P17" s="158"/>
    </row>
    <row r="18" spans="1:16" ht="91.5" customHeight="1" x14ac:dyDescent="0.35">
      <c r="A18" s="213"/>
      <c r="B18" s="213"/>
      <c r="C18" s="213"/>
      <c r="D18" s="213"/>
      <c r="E18" s="213"/>
      <c r="F18" s="215"/>
      <c r="G18" s="208"/>
      <c r="H18" s="208"/>
      <c r="I18" s="208"/>
      <c r="J18" s="210"/>
      <c r="K18" s="217"/>
      <c r="L18" s="158"/>
      <c r="M18" s="158"/>
      <c r="N18" s="158"/>
      <c r="O18" s="158"/>
      <c r="P18" s="158"/>
    </row>
    <row r="19" spans="1:16" ht="25.5" x14ac:dyDescent="0.35">
      <c r="A19" s="161">
        <v>2</v>
      </c>
      <c r="B19" s="57"/>
      <c r="C19" s="57"/>
      <c r="D19" s="57"/>
      <c r="E19" s="57"/>
      <c r="F19" s="56" t="s">
        <v>35</v>
      </c>
      <c r="G19" s="58">
        <f>+G20+G88+G219+G338+G396+G403+G486</f>
        <v>486158887.43301517</v>
      </c>
      <c r="H19" s="58">
        <f>+H20+H88+H219+H338+H396+H403+H486</f>
        <v>240717235.08642191</v>
      </c>
      <c r="I19" s="58">
        <f>+I20+I88+I219+I338+I396+I403+I486</f>
        <v>0</v>
      </c>
      <c r="J19" s="58">
        <f>+J20+J88+J219+J338+J396+J403+J486</f>
        <v>726876122.51943696</v>
      </c>
      <c r="K19" s="162">
        <f>+K20+K88+K219+K338+K396+K403+K486</f>
        <v>100.00000000000003</v>
      </c>
      <c r="L19" s="158"/>
      <c r="M19" s="158"/>
      <c r="N19" s="158"/>
      <c r="O19" s="158"/>
      <c r="P19" s="158"/>
    </row>
    <row r="20" spans="1:16" ht="25.5" x14ac:dyDescent="0.35">
      <c r="A20" s="163">
        <v>2</v>
      </c>
      <c r="B20" s="61">
        <v>1</v>
      </c>
      <c r="C20" s="62"/>
      <c r="D20" s="62"/>
      <c r="E20" s="62"/>
      <c r="F20" s="63" t="s">
        <v>36</v>
      </c>
      <c r="G20" s="64">
        <f>+G21+G48+G64+G71+G79</f>
        <v>484389696.7290085</v>
      </c>
      <c r="H20" s="64">
        <f>+H21+H48+H64+H71+H79</f>
        <v>23620842.017645001</v>
      </c>
      <c r="I20" s="64">
        <f>+I21+I48+I64+I71+I79</f>
        <v>0</v>
      </c>
      <c r="J20" s="64">
        <f>+J21+J48+J64+J71+J79</f>
        <v>508010538.74665338</v>
      </c>
      <c r="K20" s="164">
        <f>+K21+K48+K64+K71+K79</f>
        <v>69.889562059877562</v>
      </c>
      <c r="L20" s="158"/>
      <c r="M20" s="158"/>
      <c r="N20" s="158"/>
      <c r="O20" s="158"/>
      <c r="P20" s="158"/>
    </row>
    <row r="21" spans="1:16" x14ac:dyDescent="0.3">
      <c r="A21" s="165">
        <v>2</v>
      </c>
      <c r="B21" s="67">
        <v>1</v>
      </c>
      <c r="C21" s="67">
        <v>1</v>
      </c>
      <c r="D21" s="67"/>
      <c r="E21" s="67"/>
      <c r="F21" s="68" t="s">
        <v>37</v>
      </c>
      <c r="G21" s="69">
        <f>+G22+G29+G37+G39+G41+G46</f>
        <v>422475663.83583331</v>
      </c>
      <c r="H21" s="69">
        <f>+H22+H29+H37+H39+H41+H46</f>
        <v>11967434.641100001</v>
      </c>
      <c r="I21" s="69">
        <f>+I22+I29+I37+I39+I41+I46</f>
        <v>0</v>
      </c>
      <c r="J21" s="69">
        <f>+J22+J29+J37+J39+J41+J46</f>
        <v>434443098.47693324</v>
      </c>
      <c r="K21" s="166">
        <f>+K22+K29+K37+K39+K41+K46</f>
        <v>59.76851969921686</v>
      </c>
    </row>
    <row r="22" spans="1:16" x14ac:dyDescent="0.3">
      <c r="A22" s="167">
        <v>2</v>
      </c>
      <c r="B22" s="72">
        <v>1</v>
      </c>
      <c r="C22" s="72">
        <v>1</v>
      </c>
      <c r="D22" s="72">
        <v>1</v>
      </c>
      <c r="E22" s="72"/>
      <c r="F22" s="73" t="s">
        <v>38</v>
      </c>
      <c r="G22" s="74">
        <f>SUM(G23:G28)</f>
        <v>392298831.43999994</v>
      </c>
      <c r="H22" s="74">
        <f>SUM(H23:H28)</f>
        <v>0</v>
      </c>
      <c r="I22" s="74">
        <f>SUM(I23:I28)</f>
        <v>0</v>
      </c>
      <c r="J22" s="74">
        <f>SUM(J23:J28)</f>
        <v>392298831.43999994</v>
      </c>
      <c r="K22" s="168">
        <f>SUM(K23:K28)</f>
        <v>53.970521150185363</v>
      </c>
      <c r="L22" s="20">
        <v>392298831.44</v>
      </c>
    </row>
    <row r="23" spans="1:16" x14ac:dyDescent="0.3">
      <c r="A23" s="169">
        <v>2</v>
      </c>
      <c r="B23" s="86">
        <v>1</v>
      </c>
      <c r="C23" s="86">
        <v>1</v>
      </c>
      <c r="D23" s="86">
        <v>1</v>
      </c>
      <c r="E23" s="86" t="s">
        <v>40</v>
      </c>
      <c r="F23" s="85" t="s">
        <v>41</v>
      </c>
      <c r="G23" s="92">
        <v>141989232.68959999</v>
      </c>
      <c r="H23" s="92">
        <v>0</v>
      </c>
      <c r="I23" s="92">
        <v>0</v>
      </c>
      <c r="J23" s="89">
        <f t="shared" ref="J23:J28" si="0">SUBTOTAL(9,G23:I23)</f>
        <v>141989232.68959999</v>
      </c>
      <c r="K23" s="170">
        <f t="shared" ref="K23:K28" si="1">IFERROR(J23/$J$19*100,"0.00")</f>
        <v>19.534172094888582</v>
      </c>
    </row>
    <row r="24" spans="1:16" x14ac:dyDescent="0.3">
      <c r="A24" s="169">
        <v>2</v>
      </c>
      <c r="B24" s="86">
        <v>1</v>
      </c>
      <c r="C24" s="86">
        <v>1</v>
      </c>
      <c r="D24" s="86">
        <v>1</v>
      </c>
      <c r="E24" s="86" t="s">
        <v>42</v>
      </c>
      <c r="F24" s="87" t="s">
        <v>43</v>
      </c>
      <c r="G24" s="92">
        <v>250309598.75039998</v>
      </c>
      <c r="H24" s="92">
        <v>0</v>
      </c>
      <c r="I24" s="92">
        <v>0</v>
      </c>
      <c r="J24" s="89">
        <f t="shared" si="0"/>
        <v>250309598.75039998</v>
      </c>
      <c r="K24" s="170">
        <f t="shared" si="1"/>
        <v>34.43634905529678</v>
      </c>
    </row>
    <row r="25" spans="1:16" x14ac:dyDescent="0.3">
      <c r="A25" s="169">
        <v>2</v>
      </c>
      <c r="B25" s="86">
        <v>1</v>
      </c>
      <c r="C25" s="86">
        <v>1</v>
      </c>
      <c r="D25" s="86">
        <v>1</v>
      </c>
      <c r="E25" s="86" t="s">
        <v>44</v>
      </c>
      <c r="F25" s="87" t="s">
        <v>45</v>
      </c>
      <c r="G25" s="89">
        <v>0</v>
      </c>
      <c r="H25" s="89">
        <v>0</v>
      </c>
      <c r="I25" s="89">
        <v>0</v>
      </c>
      <c r="J25" s="89">
        <f t="shared" si="0"/>
        <v>0</v>
      </c>
      <c r="K25" s="170">
        <f t="shared" si="1"/>
        <v>0</v>
      </c>
    </row>
    <row r="26" spans="1:16" x14ac:dyDescent="0.3">
      <c r="A26" s="169">
        <v>2</v>
      </c>
      <c r="B26" s="86">
        <v>1</v>
      </c>
      <c r="C26" s="86">
        <v>1</v>
      </c>
      <c r="D26" s="86">
        <v>1</v>
      </c>
      <c r="E26" s="86" t="s">
        <v>46</v>
      </c>
      <c r="F26" s="87" t="s">
        <v>47</v>
      </c>
      <c r="G26" s="89">
        <v>0</v>
      </c>
      <c r="H26" s="89">
        <v>0</v>
      </c>
      <c r="I26" s="89">
        <v>0</v>
      </c>
      <c r="J26" s="89">
        <f t="shared" si="0"/>
        <v>0</v>
      </c>
      <c r="K26" s="170">
        <f t="shared" si="1"/>
        <v>0</v>
      </c>
    </row>
    <row r="27" spans="1:16" x14ac:dyDescent="0.3">
      <c r="A27" s="169">
        <v>2</v>
      </c>
      <c r="B27" s="86">
        <v>1</v>
      </c>
      <c r="C27" s="86">
        <v>1</v>
      </c>
      <c r="D27" s="86">
        <v>1</v>
      </c>
      <c r="E27" s="86" t="s">
        <v>48</v>
      </c>
      <c r="F27" s="87" t="s">
        <v>49</v>
      </c>
      <c r="G27" s="89">
        <v>0</v>
      </c>
      <c r="H27" s="89">
        <v>0</v>
      </c>
      <c r="I27" s="89">
        <v>0</v>
      </c>
      <c r="J27" s="89">
        <f t="shared" si="0"/>
        <v>0</v>
      </c>
      <c r="K27" s="170">
        <f t="shared" si="1"/>
        <v>0</v>
      </c>
    </row>
    <row r="28" spans="1:16" x14ac:dyDescent="0.3">
      <c r="A28" s="169">
        <v>2</v>
      </c>
      <c r="B28" s="86">
        <v>1</v>
      </c>
      <c r="C28" s="86">
        <v>1</v>
      </c>
      <c r="D28" s="86">
        <v>1</v>
      </c>
      <c r="E28" s="86" t="s">
        <v>50</v>
      </c>
      <c r="F28" s="87" t="s">
        <v>51</v>
      </c>
      <c r="G28" s="89">
        <v>0</v>
      </c>
      <c r="H28" s="89">
        <v>0</v>
      </c>
      <c r="I28" s="89">
        <v>0</v>
      </c>
      <c r="J28" s="89">
        <f t="shared" si="0"/>
        <v>0</v>
      </c>
      <c r="K28" s="170">
        <f t="shared" si="1"/>
        <v>0</v>
      </c>
    </row>
    <row r="29" spans="1:16" x14ac:dyDescent="0.3">
      <c r="A29" s="167">
        <v>2</v>
      </c>
      <c r="B29" s="72">
        <v>1</v>
      </c>
      <c r="C29" s="72">
        <v>1</v>
      </c>
      <c r="D29" s="72">
        <v>2</v>
      </c>
      <c r="E29" s="72"/>
      <c r="F29" s="73" t="s">
        <v>52</v>
      </c>
      <c r="G29" s="74">
        <f>SUM(G30:G36)</f>
        <v>0</v>
      </c>
      <c r="H29" s="74">
        <f>SUM(H30:H36)</f>
        <v>10804043.58</v>
      </c>
      <c r="I29" s="74">
        <f>SUM(I30:I36)</f>
        <v>0</v>
      </c>
      <c r="J29" s="74">
        <f>SUM(J30:J36)</f>
        <v>10804043.58</v>
      </c>
      <c r="K29" s="168">
        <f>SUM(K30:K36)</f>
        <v>1.4863665548060556</v>
      </c>
    </row>
    <row r="30" spans="1:16" x14ac:dyDescent="0.3">
      <c r="A30" s="169">
        <v>2</v>
      </c>
      <c r="B30" s="86">
        <v>1</v>
      </c>
      <c r="C30" s="86">
        <v>1</v>
      </c>
      <c r="D30" s="86">
        <v>2</v>
      </c>
      <c r="E30" s="86" t="s">
        <v>40</v>
      </c>
      <c r="F30" s="87" t="s">
        <v>53</v>
      </c>
      <c r="G30" s="92">
        <v>0</v>
      </c>
      <c r="H30" s="171">
        <f>873693.46*12</f>
        <v>10484321.52</v>
      </c>
      <c r="I30" s="92">
        <v>0</v>
      </c>
      <c r="J30" s="89">
        <f t="shared" ref="J30:J36" si="2">SUBTOTAL(9,G30:I30)</f>
        <v>10484321.52</v>
      </c>
      <c r="K30" s="170">
        <f t="shared" ref="K30:K36" si="3">IFERROR(J30/$J$19*100,"0.00")</f>
        <v>1.4423807847285071</v>
      </c>
    </row>
    <row r="31" spans="1:16" x14ac:dyDescent="0.3">
      <c r="A31" s="169">
        <v>2</v>
      </c>
      <c r="B31" s="86">
        <v>1</v>
      </c>
      <c r="C31" s="86">
        <v>1</v>
      </c>
      <c r="D31" s="86">
        <v>2</v>
      </c>
      <c r="E31" s="86" t="s">
        <v>42</v>
      </c>
      <c r="F31" s="87" t="s">
        <v>54</v>
      </c>
      <c r="G31" s="89">
        <v>0</v>
      </c>
      <c r="H31" s="89">
        <v>0</v>
      </c>
      <c r="I31" s="89">
        <v>0</v>
      </c>
      <c r="J31" s="89">
        <f t="shared" si="2"/>
        <v>0</v>
      </c>
      <c r="K31" s="170">
        <f t="shared" si="3"/>
        <v>0</v>
      </c>
    </row>
    <row r="32" spans="1:16" x14ac:dyDescent="0.3">
      <c r="A32" s="169">
        <v>2</v>
      </c>
      <c r="B32" s="86">
        <v>1</v>
      </c>
      <c r="C32" s="86">
        <v>1</v>
      </c>
      <c r="D32" s="86">
        <v>2</v>
      </c>
      <c r="E32" s="86" t="s">
        <v>44</v>
      </c>
      <c r="F32" s="87" t="s">
        <v>55</v>
      </c>
      <c r="G32" s="92">
        <v>0</v>
      </c>
      <c r="H32" s="92">
        <v>319722.05999999994</v>
      </c>
      <c r="I32" s="92">
        <v>0</v>
      </c>
      <c r="J32" s="89">
        <f t="shared" si="2"/>
        <v>319722.05999999994</v>
      </c>
      <c r="K32" s="170">
        <f t="shared" si="3"/>
        <v>4.3985770077548593E-2</v>
      </c>
    </row>
    <row r="33" spans="1:13" x14ac:dyDescent="0.3">
      <c r="A33" s="169">
        <v>2</v>
      </c>
      <c r="B33" s="86">
        <v>1</v>
      </c>
      <c r="C33" s="86">
        <v>1</v>
      </c>
      <c r="D33" s="86">
        <v>2</v>
      </c>
      <c r="E33" s="86" t="s">
        <v>46</v>
      </c>
      <c r="F33" s="87" t="s">
        <v>56</v>
      </c>
      <c r="G33" s="92">
        <v>0</v>
      </c>
      <c r="H33" s="92">
        <v>0</v>
      </c>
      <c r="I33" s="92">
        <v>0</v>
      </c>
      <c r="J33" s="89">
        <f t="shared" si="2"/>
        <v>0</v>
      </c>
      <c r="K33" s="170">
        <f t="shared" si="3"/>
        <v>0</v>
      </c>
    </row>
    <row r="34" spans="1:13" x14ac:dyDescent="0.3">
      <c r="A34" s="169">
        <v>2</v>
      </c>
      <c r="B34" s="86">
        <v>1</v>
      </c>
      <c r="C34" s="86">
        <v>1</v>
      </c>
      <c r="D34" s="86">
        <v>2</v>
      </c>
      <c r="E34" s="86" t="s">
        <v>48</v>
      </c>
      <c r="F34" s="87" t="s">
        <v>57</v>
      </c>
      <c r="G34" s="89">
        <v>0</v>
      </c>
      <c r="H34" s="89">
        <v>0</v>
      </c>
      <c r="I34" s="89">
        <v>0</v>
      </c>
      <c r="J34" s="89">
        <f t="shared" si="2"/>
        <v>0</v>
      </c>
      <c r="K34" s="170">
        <f t="shared" si="3"/>
        <v>0</v>
      </c>
    </row>
    <row r="35" spans="1:13" x14ac:dyDescent="0.3">
      <c r="A35" s="169">
        <v>2</v>
      </c>
      <c r="B35" s="86">
        <v>1</v>
      </c>
      <c r="C35" s="86">
        <v>1</v>
      </c>
      <c r="D35" s="86">
        <v>2</v>
      </c>
      <c r="E35" s="86" t="s">
        <v>50</v>
      </c>
      <c r="F35" s="87" t="s">
        <v>58</v>
      </c>
      <c r="G35" s="89">
        <v>0</v>
      </c>
      <c r="H35" s="89">
        <v>0</v>
      </c>
      <c r="I35" s="89">
        <v>0</v>
      </c>
      <c r="J35" s="89">
        <f t="shared" si="2"/>
        <v>0</v>
      </c>
      <c r="K35" s="170">
        <f t="shared" si="3"/>
        <v>0</v>
      </c>
    </row>
    <row r="36" spans="1:13" x14ac:dyDescent="0.3">
      <c r="A36" s="169">
        <v>2</v>
      </c>
      <c r="B36" s="86">
        <v>1</v>
      </c>
      <c r="C36" s="86">
        <v>1</v>
      </c>
      <c r="D36" s="86">
        <v>2</v>
      </c>
      <c r="E36" s="86" t="s">
        <v>59</v>
      </c>
      <c r="F36" s="87" t="s">
        <v>60</v>
      </c>
      <c r="G36" s="89">
        <v>0</v>
      </c>
      <c r="H36" s="89">
        <v>0</v>
      </c>
      <c r="I36" s="89">
        <v>0</v>
      </c>
      <c r="J36" s="89">
        <f t="shared" si="2"/>
        <v>0</v>
      </c>
      <c r="K36" s="170">
        <f t="shared" si="3"/>
        <v>0</v>
      </c>
    </row>
    <row r="37" spans="1:13" x14ac:dyDescent="0.3">
      <c r="A37" s="167">
        <v>2</v>
      </c>
      <c r="B37" s="72">
        <v>1</v>
      </c>
      <c r="C37" s="72">
        <v>1</v>
      </c>
      <c r="D37" s="72">
        <v>3</v>
      </c>
      <c r="E37" s="72"/>
      <c r="F37" s="73" t="s">
        <v>61</v>
      </c>
      <c r="G37" s="74">
        <f>G38</f>
        <v>0</v>
      </c>
      <c r="H37" s="74">
        <f>H38</f>
        <v>0</v>
      </c>
      <c r="I37" s="74">
        <f>I38</f>
        <v>0</v>
      </c>
      <c r="J37" s="74">
        <f>J38</f>
        <v>0</v>
      </c>
      <c r="K37" s="168">
        <f>K38</f>
        <v>0</v>
      </c>
    </row>
    <row r="38" spans="1:13" x14ac:dyDescent="0.3">
      <c r="A38" s="169">
        <v>2</v>
      </c>
      <c r="B38" s="86">
        <v>1</v>
      </c>
      <c r="C38" s="86">
        <v>1</v>
      </c>
      <c r="D38" s="86">
        <v>3</v>
      </c>
      <c r="E38" s="86" t="s">
        <v>40</v>
      </c>
      <c r="F38" s="87" t="s">
        <v>61</v>
      </c>
      <c r="G38" s="89">
        <v>0</v>
      </c>
      <c r="H38" s="89">
        <v>0</v>
      </c>
      <c r="I38" s="89">
        <v>0</v>
      </c>
      <c r="J38" s="89">
        <f>SUBTOTAL(9,G38:I38)</f>
        <v>0</v>
      </c>
      <c r="K38" s="170">
        <f>IFERROR(J38/$J$19*100,"0.00")</f>
        <v>0</v>
      </c>
    </row>
    <row r="39" spans="1:13" x14ac:dyDescent="0.3">
      <c r="A39" s="167">
        <v>2</v>
      </c>
      <c r="B39" s="72">
        <v>1</v>
      </c>
      <c r="C39" s="72">
        <v>1</v>
      </c>
      <c r="D39" s="72">
        <v>4</v>
      </c>
      <c r="E39" s="72"/>
      <c r="F39" s="73" t="s">
        <v>62</v>
      </c>
      <c r="G39" s="74">
        <f>G40</f>
        <v>30176832.395833377</v>
      </c>
      <c r="H39" s="74">
        <f>H40</f>
        <v>873693.46250000002</v>
      </c>
      <c r="I39" s="74">
        <f>I40</f>
        <v>0</v>
      </c>
      <c r="J39" s="74">
        <f>J40</f>
        <v>31050525.858333375</v>
      </c>
      <c r="K39" s="168">
        <f>K40</f>
        <v>4.2717768401455603</v>
      </c>
      <c r="L39" s="20">
        <v>31050525.858333401</v>
      </c>
      <c r="M39" s="172">
        <f>L22-L39</f>
        <v>361248305.58166659</v>
      </c>
    </row>
    <row r="40" spans="1:13" x14ac:dyDescent="0.3">
      <c r="A40" s="169">
        <v>2</v>
      </c>
      <c r="B40" s="86">
        <v>1</v>
      </c>
      <c r="C40" s="86">
        <v>1</v>
      </c>
      <c r="D40" s="86">
        <v>4</v>
      </c>
      <c r="E40" s="86" t="s">
        <v>40</v>
      </c>
      <c r="F40" s="87" t="s">
        <v>62</v>
      </c>
      <c r="G40" s="92">
        <f>(24141465.9166667*0.25)+24141465.9166667</f>
        <v>30176832.395833377</v>
      </c>
      <c r="H40" s="92">
        <v>873693.46250000002</v>
      </c>
      <c r="I40" s="92">
        <v>0</v>
      </c>
      <c r="J40" s="89">
        <f>SUBTOTAL(9,G40:I40)</f>
        <v>31050525.858333375</v>
      </c>
      <c r="K40" s="170">
        <f>IFERROR(J40/$J$19*100,"0.00")</f>
        <v>4.2717768401455603</v>
      </c>
    </row>
    <row r="41" spans="1:13" x14ac:dyDescent="0.3">
      <c r="A41" s="167">
        <v>2</v>
      </c>
      <c r="B41" s="72">
        <v>1</v>
      </c>
      <c r="C41" s="72">
        <v>1</v>
      </c>
      <c r="D41" s="72">
        <v>5</v>
      </c>
      <c r="E41" s="72"/>
      <c r="F41" s="73" t="s">
        <v>63</v>
      </c>
      <c r="G41" s="74">
        <f>SUM(G42:G45)</f>
        <v>0</v>
      </c>
      <c r="H41" s="74">
        <f>SUM(H42:H45)</f>
        <v>289697.59860000008</v>
      </c>
      <c r="I41" s="74">
        <f>SUM(I42:I45)</f>
        <v>0</v>
      </c>
      <c r="J41" s="74">
        <f>SUM(J42:J45)</f>
        <v>289697.59860000008</v>
      </c>
      <c r="K41" s="168">
        <f>SUM(K42:K45)</f>
        <v>3.985515407988291E-2</v>
      </c>
    </row>
    <row r="42" spans="1:13" x14ac:dyDescent="0.3">
      <c r="A42" s="169">
        <v>2</v>
      </c>
      <c r="B42" s="86">
        <v>1</v>
      </c>
      <c r="C42" s="86">
        <v>1</v>
      </c>
      <c r="D42" s="86">
        <v>5</v>
      </c>
      <c r="E42" s="86" t="s">
        <v>40</v>
      </c>
      <c r="F42" s="93" t="s">
        <v>63</v>
      </c>
      <c r="G42" s="20">
        <v>0</v>
      </c>
      <c r="H42" s="20">
        <v>0</v>
      </c>
      <c r="I42" s="20">
        <v>0</v>
      </c>
      <c r="J42" s="89">
        <f>SUBTOTAL(9,G42:I42)</f>
        <v>0</v>
      </c>
      <c r="K42" s="170">
        <f>IFERROR(J42/$J$19*100,"0.00")</f>
        <v>0</v>
      </c>
    </row>
    <row r="43" spans="1:13" x14ac:dyDescent="0.3">
      <c r="A43" s="169">
        <v>2</v>
      </c>
      <c r="B43" s="86">
        <v>1</v>
      </c>
      <c r="C43" s="86">
        <v>1</v>
      </c>
      <c r="D43" s="86">
        <v>5</v>
      </c>
      <c r="E43" s="86" t="s">
        <v>42</v>
      </c>
      <c r="F43" s="87" t="s">
        <v>64</v>
      </c>
      <c r="G43" s="89">
        <v>0</v>
      </c>
      <c r="H43" s="89">
        <v>0</v>
      </c>
      <c r="I43" s="89">
        <v>0</v>
      </c>
      <c r="J43" s="89">
        <f>SUBTOTAL(9,G43:I43)</f>
        <v>0</v>
      </c>
      <c r="K43" s="170">
        <f>IFERROR(J43/$J$19*100,"0.00")</f>
        <v>0</v>
      </c>
    </row>
    <row r="44" spans="1:13" x14ac:dyDescent="0.3">
      <c r="A44" s="169">
        <v>2</v>
      </c>
      <c r="B44" s="86">
        <v>1</v>
      </c>
      <c r="C44" s="86">
        <v>1</v>
      </c>
      <c r="D44" s="86">
        <v>5</v>
      </c>
      <c r="E44" s="86" t="s">
        <v>44</v>
      </c>
      <c r="F44" s="87" t="s">
        <v>65</v>
      </c>
      <c r="G44" s="89">
        <v>0</v>
      </c>
      <c r="H44" s="89">
        <v>289697.59860000008</v>
      </c>
      <c r="I44" s="89">
        <v>0</v>
      </c>
      <c r="J44" s="89">
        <f>SUBTOTAL(9,G44:I44)</f>
        <v>289697.59860000008</v>
      </c>
      <c r="K44" s="170">
        <f>IFERROR(J44/$J$19*100,"0.00")</f>
        <v>3.985515407988291E-2</v>
      </c>
    </row>
    <row r="45" spans="1:13" x14ac:dyDescent="0.3">
      <c r="A45" s="169">
        <v>2</v>
      </c>
      <c r="B45" s="86">
        <v>1</v>
      </c>
      <c r="C45" s="86">
        <v>1</v>
      </c>
      <c r="D45" s="86">
        <v>5</v>
      </c>
      <c r="E45" s="86" t="s">
        <v>46</v>
      </c>
      <c r="F45" s="87" t="s">
        <v>66</v>
      </c>
      <c r="G45" s="89">
        <v>0</v>
      </c>
      <c r="H45" s="89">
        <v>0</v>
      </c>
      <c r="I45" s="89">
        <v>0</v>
      </c>
      <c r="J45" s="89">
        <f>SUBTOTAL(9,G45:I45)</f>
        <v>0</v>
      </c>
      <c r="K45" s="170">
        <f>IFERROR(J45/$J$19*100,"0.00")</f>
        <v>0</v>
      </c>
    </row>
    <row r="46" spans="1:13" x14ac:dyDescent="0.3">
      <c r="A46" s="167">
        <v>2</v>
      </c>
      <c r="B46" s="72">
        <v>1</v>
      </c>
      <c r="C46" s="72">
        <v>1</v>
      </c>
      <c r="D46" s="72">
        <v>6</v>
      </c>
      <c r="E46" s="72"/>
      <c r="F46" s="73" t="s">
        <v>67</v>
      </c>
      <c r="G46" s="74">
        <f>G47</f>
        <v>0</v>
      </c>
      <c r="H46" s="74">
        <f>H47</f>
        <v>0</v>
      </c>
      <c r="I46" s="74">
        <f>I47</f>
        <v>0</v>
      </c>
      <c r="J46" s="74">
        <f>J47</f>
        <v>0</v>
      </c>
      <c r="K46" s="168">
        <f>K47</f>
        <v>0</v>
      </c>
    </row>
    <row r="47" spans="1:13" x14ac:dyDescent="0.3">
      <c r="A47" s="169">
        <v>2</v>
      </c>
      <c r="B47" s="86">
        <v>1</v>
      </c>
      <c r="C47" s="86">
        <v>1</v>
      </c>
      <c r="D47" s="86">
        <v>6</v>
      </c>
      <c r="E47" s="86" t="s">
        <v>40</v>
      </c>
      <c r="F47" s="87" t="s">
        <v>67</v>
      </c>
      <c r="G47" s="89">
        <v>0</v>
      </c>
      <c r="H47" s="89">
        <v>0</v>
      </c>
      <c r="I47" s="89">
        <v>0</v>
      </c>
      <c r="J47" s="89">
        <f>SUBTOTAL(9,G47:I47)</f>
        <v>0</v>
      </c>
      <c r="K47" s="170">
        <f>IFERROR(J47/$J$19*100,"0.00")</f>
        <v>0</v>
      </c>
    </row>
    <row r="48" spans="1:13" x14ac:dyDescent="0.3">
      <c r="A48" s="165">
        <v>2</v>
      </c>
      <c r="B48" s="67">
        <v>1</v>
      </c>
      <c r="C48" s="67">
        <v>2</v>
      </c>
      <c r="D48" s="67"/>
      <c r="E48" s="67"/>
      <c r="F48" s="68" t="s">
        <v>68</v>
      </c>
      <c r="G48" s="69">
        <f>+G49+G51+G62</f>
        <v>6183457.3624999998</v>
      </c>
      <c r="H48" s="69">
        <f>+H49+H51+H62</f>
        <v>10039870.289999999</v>
      </c>
      <c r="I48" s="69">
        <f>+I49+I51+I62</f>
        <v>0</v>
      </c>
      <c r="J48" s="69">
        <f>+J49+J51+J62</f>
        <v>16223327.6525</v>
      </c>
      <c r="K48" s="166">
        <f>+K49+K51+K62</f>
        <v>2.2319246911383006</v>
      </c>
    </row>
    <row r="49" spans="1:11" x14ac:dyDescent="0.3">
      <c r="A49" s="167">
        <v>2</v>
      </c>
      <c r="B49" s="72">
        <v>1</v>
      </c>
      <c r="C49" s="72">
        <v>2</v>
      </c>
      <c r="D49" s="72">
        <v>1</v>
      </c>
      <c r="E49" s="72"/>
      <c r="F49" s="73" t="s">
        <v>69</v>
      </c>
      <c r="G49" s="74">
        <f>G50</f>
        <v>0</v>
      </c>
      <c r="H49" s="74">
        <f>H50</f>
        <v>0</v>
      </c>
      <c r="I49" s="74">
        <f>I50</f>
        <v>0</v>
      </c>
      <c r="J49" s="74">
        <f>J50</f>
        <v>0</v>
      </c>
      <c r="K49" s="168">
        <f>K50</f>
        <v>0</v>
      </c>
    </row>
    <row r="50" spans="1:11" x14ac:dyDescent="0.3">
      <c r="A50" s="169">
        <v>2</v>
      </c>
      <c r="B50" s="86">
        <v>1</v>
      </c>
      <c r="C50" s="86">
        <v>2</v>
      </c>
      <c r="D50" s="86">
        <v>1</v>
      </c>
      <c r="E50" s="86" t="s">
        <v>40</v>
      </c>
      <c r="F50" s="87" t="s">
        <v>69</v>
      </c>
      <c r="G50" s="89">
        <v>0</v>
      </c>
      <c r="H50" s="89">
        <v>0</v>
      </c>
      <c r="I50" s="89">
        <v>0</v>
      </c>
      <c r="J50" s="89">
        <f>SUBTOTAL(9,G50:I50)</f>
        <v>0</v>
      </c>
      <c r="K50" s="170">
        <f>IFERROR(J50/$J$19*100,"0.00")</f>
        <v>0</v>
      </c>
    </row>
    <row r="51" spans="1:11" x14ac:dyDescent="0.3">
      <c r="A51" s="167">
        <v>2</v>
      </c>
      <c r="B51" s="72">
        <v>1</v>
      </c>
      <c r="C51" s="72">
        <v>2</v>
      </c>
      <c r="D51" s="72">
        <v>2</v>
      </c>
      <c r="E51" s="72"/>
      <c r="F51" s="73" t="s">
        <v>70</v>
      </c>
      <c r="G51" s="74">
        <f>SUM(G52:G61)</f>
        <v>6183457.3624999998</v>
      </c>
      <c r="H51" s="74">
        <f>SUM(H52:H61)</f>
        <v>10039870.289999999</v>
      </c>
      <c r="I51" s="74">
        <f>SUM(I52:I61)</f>
        <v>0</v>
      </c>
      <c r="J51" s="74">
        <f>SUM(J52:J61)</f>
        <v>16223327.6525</v>
      </c>
      <c r="K51" s="168">
        <f>SUM(K52:K61)</f>
        <v>2.2319246911383006</v>
      </c>
    </row>
    <row r="52" spans="1:11" x14ac:dyDescent="0.3">
      <c r="A52" s="169">
        <v>2</v>
      </c>
      <c r="B52" s="86">
        <v>1</v>
      </c>
      <c r="C52" s="86">
        <v>2</v>
      </c>
      <c r="D52" s="86">
        <v>2</v>
      </c>
      <c r="E52" s="86" t="s">
        <v>40</v>
      </c>
      <c r="F52" s="87" t="s">
        <v>71</v>
      </c>
      <c r="G52" s="89">
        <v>0</v>
      </c>
      <c r="H52" s="89">
        <v>0</v>
      </c>
      <c r="I52" s="89">
        <v>0</v>
      </c>
      <c r="J52" s="89">
        <f t="shared" ref="J52:J61" si="4">SUBTOTAL(9,G52:I52)</f>
        <v>0</v>
      </c>
      <c r="K52" s="170">
        <f t="shared" ref="K52:K61" si="5">IFERROR(J52/$J$19*100,"0.00")</f>
        <v>0</v>
      </c>
    </row>
    <row r="53" spans="1:11" x14ac:dyDescent="0.3">
      <c r="A53" s="169">
        <v>2</v>
      </c>
      <c r="B53" s="86">
        <v>1</v>
      </c>
      <c r="C53" s="86">
        <v>2</v>
      </c>
      <c r="D53" s="86">
        <v>2</v>
      </c>
      <c r="E53" s="86" t="s">
        <v>42</v>
      </c>
      <c r="F53" s="87" t="s">
        <v>72</v>
      </c>
      <c r="G53" s="89">
        <v>0</v>
      </c>
      <c r="H53" s="89">
        <v>0</v>
      </c>
      <c r="I53" s="89">
        <v>0</v>
      </c>
      <c r="J53" s="89">
        <f t="shared" si="4"/>
        <v>0</v>
      </c>
      <c r="K53" s="170">
        <f t="shared" si="5"/>
        <v>0</v>
      </c>
    </row>
    <row r="54" spans="1:11" ht="40.5" x14ac:dyDescent="0.3">
      <c r="A54" s="169">
        <v>2</v>
      </c>
      <c r="B54" s="86">
        <v>1</v>
      </c>
      <c r="C54" s="86">
        <v>2</v>
      </c>
      <c r="D54" s="86">
        <v>2</v>
      </c>
      <c r="E54" s="86" t="s">
        <v>44</v>
      </c>
      <c r="F54" s="94" t="s">
        <v>73</v>
      </c>
      <c r="G54" s="89">
        <v>0</v>
      </c>
      <c r="H54" s="89">
        <v>0</v>
      </c>
      <c r="I54" s="89">
        <v>0</v>
      </c>
      <c r="J54" s="89">
        <f t="shared" si="4"/>
        <v>0</v>
      </c>
      <c r="K54" s="170">
        <f t="shared" si="5"/>
        <v>0</v>
      </c>
    </row>
    <row r="55" spans="1:11" x14ac:dyDescent="0.3">
      <c r="A55" s="169">
        <v>2</v>
      </c>
      <c r="B55" s="86">
        <v>1</v>
      </c>
      <c r="C55" s="86">
        <v>2</v>
      </c>
      <c r="D55" s="86">
        <v>2</v>
      </c>
      <c r="E55" s="86" t="s">
        <v>46</v>
      </c>
      <c r="F55" s="87" t="s">
        <v>74</v>
      </c>
      <c r="G55" s="89">
        <v>0</v>
      </c>
      <c r="H55" s="89">
        <v>0</v>
      </c>
      <c r="I55" s="89">
        <v>0</v>
      </c>
      <c r="J55" s="89">
        <f t="shared" si="4"/>
        <v>0</v>
      </c>
      <c r="K55" s="170">
        <f t="shared" si="5"/>
        <v>0</v>
      </c>
    </row>
    <row r="56" spans="1:11" x14ac:dyDescent="0.3">
      <c r="A56" s="169">
        <v>2</v>
      </c>
      <c r="B56" s="86">
        <v>1</v>
      </c>
      <c r="C56" s="86">
        <v>2</v>
      </c>
      <c r="D56" s="86">
        <v>2</v>
      </c>
      <c r="E56" s="86" t="s">
        <v>48</v>
      </c>
      <c r="F56" s="87" t="s">
        <v>75</v>
      </c>
      <c r="G56" s="89">
        <f>(4946765.89*0.25)+4946765.89</f>
        <v>6183457.3624999998</v>
      </c>
      <c r="H56" s="89">
        <v>0</v>
      </c>
      <c r="I56" s="89">
        <v>0</v>
      </c>
      <c r="J56" s="89">
        <f t="shared" si="4"/>
        <v>6183457.3624999998</v>
      </c>
      <c r="K56" s="170">
        <f t="shared" si="5"/>
        <v>0.85068929504348267</v>
      </c>
    </row>
    <row r="57" spans="1:11" x14ac:dyDescent="0.3">
      <c r="A57" s="169">
        <v>2</v>
      </c>
      <c r="B57" s="86">
        <v>1</v>
      </c>
      <c r="C57" s="86">
        <v>2</v>
      </c>
      <c r="D57" s="86">
        <v>2</v>
      </c>
      <c r="E57" s="86" t="s">
        <v>50</v>
      </c>
      <c r="F57" s="87" t="s">
        <v>76</v>
      </c>
      <c r="G57" s="92">
        <v>0</v>
      </c>
      <c r="H57" s="92">
        <v>10039870.289999999</v>
      </c>
      <c r="I57" s="92">
        <v>0</v>
      </c>
      <c r="J57" s="89">
        <f t="shared" si="4"/>
        <v>10039870.289999999</v>
      </c>
      <c r="K57" s="170">
        <f t="shared" si="5"/>
        <v>1.381235396094818</v>
      </c>
    </row>
    <row r="58" spans="1:11" x14ac:dyDescent="0.3">
      <c r="A58" s="169">
        <v>2</v>
      </c>
      <c r="B58" s="86">
        <v>1</v>
      </c>
      <c r="C58" s="86">
        <v>2</v>
      </c>
      <c r="D58" s="86">
        <v>2</v>
      </c>
      <c r="E58" s="86" t="s">
        <v>59</v>
      </c>
      <c r="F58" s="87" t="s">
        <v>77</v>
      </c>
      <c r="G58" s="89">
        <v>0</v>
      </c>
      <c r="H58" s="89">
        <v>0</v>
      </c>
      <c r="I58" s="89">
        <v>0</v>
      </c>
      <c r="J58" s="89">
        <f t="shared" si="4"/>
        <v>0</v>
      </c>
      <c r="K58" s="170">
        <f t="shared" si="5"/>
        <v>0</v>
      </c>
    </row>
    <row r="59" spans="1:11" x14ac:dyDescent="0.3">
      <c r="A59" s="169">
        <v>2</v>
      </c>
      <c r="B59" s="86">
        <v>1</v>
      </c>
      <c r="C59" s="86">
        <v>2</v>
      </c>
      <c r="D59" s="86">
        <v>2</v>
      </c>
      <c r="E59" s="86" t="s">
        <v>78</v>
      </c>
      <c r="F59" s="87" t="s">
        <v>79</v>
      </c>
      <c r="G59" s="89">
        <v>0</v>
      </c>
      <c r="H59" s="89">
        <v>0</v>
      </c>
      <c r="I59" s="89">
        <v>0</v>
      </c>
      <c r="J59" s="89">
        <f t="shared" si="4"/>
        <v>0</v>
      </c>
      <c r="K59" s="170">
        <f t="shared" si="5"/>
        <v>0</v>
      </c>
    </row>
    <row r="60" spans="1:11" x14ac:dyDescent="0.3">
      <c r="A60" s="169">
        <v>2</v>
      </c>
      <c r="B60" s="86">
        <v>1</v>
      </c>
      <c r="C60" s="86">
        <v>2</v>
      </c>
      <c r="D60" s="86">
        <v>2</v>
      </c>
      <c r="E60" s="86" t="s">
        <v>80</v>
      </c>
      <c r="F60" s="87" t="s">
        <v>81</v>
      </c>
      <c r="G60" s="89">
        <v>0</v>
      </c>
      <c r="H60" s="89">
        <v>0</v>
      </c>
      <c r="I60" s="89">
        <v>0</v>
      </c>
      <c r="J60" s="89">
        <f t="shared" si="4"/>
        <v>0</v>
      </c>
      <c r="K60" s="170">
        <f t="shared" si="5"/>
        <v>0</v>
      </c>
    </row>
    <row r="61" spans="1:11" ht="40.5" x14ac:dyDescent="0.3">
      <c r="A61" s="169">
        <v>2</v>
      </c>
      <c r="B61" s="86">
        <v>1</v>
      </c>
      <c r="C61" s="86">
        <v>2</v>
      </c>
      <c r="D61" s="86">
        <v>2</v>
      </c>
      <c r="E61" s="86" t="s">
        <v>82</v>
      </c>
      <c r="F61" s="94" t="s">
        <v>83</v>
      </c>
      <c r="G61" s="89">
        <v>0</v>
      </c>
      <c r="H61" s="89">
        <v>0</v>
      </c>
      <c r="I61" s="89">
        <v>0</v>
      </c>
      <c r="J61" s="89">
        <f t="shared" si="4"/>
        <v>0</v>
      </c>
      <c r="K61" s="170">
        <f t="shared" si="5"/>
        <v>0</v>
      </c>
    </row>
    <row r="62" spans="1:11" x14ac:dyDescent="0.3">
      <c r="A62" s="167">
        <v>2</v>
      </c>
      <c r="B62" s="72">
        <v>1</v>
      </c>
      <c r="C62" s="72">
        <v>2</v>
      </c>
      <c r="D62" s="72">
        <v>3</v>
      </c>
      <c r="E62" s="72"/>
      <c r="F62" s="73" t="s">
        <v>84</v>
      </c>
      <c r="G62" s="74">
        <f>G63</f>
        <v>0</v>
      </c>
      <c r="H62" s="74">
        <f>H63</f>
        <v>0</v>
      </c>
      <c r="I62" s="74">
        <f>I63</f>
        <v>0</v>
      </c>
      <c r="J62" s="74">
        <f>J63</f>
        <v>0</v>
      </c>
      <c r="K62" s="168">
        <f>K63</f>
        <v>0</v>
      </c>
    </row>
    <row r="63" spans="1:11" x14ac:dyDescent="0.3">
      <c r="A63" s="169">
        <v>2</v>
      </c>
      <c r="B63" s="86">
        <v>1</v>
      </c>
      <c r="C63" s="86">
        <v>2</v>
      </c>
      <c r="D63" s="86">
        <v>3</v>
      </c>
      <c r="E63" s="86" t="s">
        <v>40</v>
      </c>
      <c r="F63" s="87" t="s">
        <v>84</v>
      </c>
      <c r="G63" s="89">
        <v>0</v>
      </c>
      <c r="H63" s="89">
        <v>0</v>
      </c>
      <c r="I63" s="89">
        <v>0</v>
      </c>
      <c r="J63" s="89">
        <f>SUBTOTAL(9,G63:I63)</f>
        <v>0</v>
      </c>
      <c r="K63" s="170">
        <f>IFERROR(J63/$J$19*100,"0.00")</f>
        <v>0</v>
      </c>
    </row>
    <row r="64" spans="1:11" x14ac:dyDescent="0.3">
      <c r="A64" s="165">
        <v>2</v>
      </c>
      <c r="B64" s="67">
        <v>1</v>
      </c>
      <c r="C64" s="67">
        <v>3</v>
      </c>
      <c r="D64" s="67"/>
      <c r="E64" s="67"/>
      <c r="F64" s="68" t="s">
        <v>85</v>
      </c>
      <c r="G64" s="69">
        <f>G65+G68</f>
        <v>0</v>
      </c>
      <c r="H64" s="69">
        <f>H65+H68</f>
        <v>0</v>
      </c>
      <c r="I64" s="69">
        <f>I65+I68</f>
        <v>0</v>
      </c>
      <c r="J64" s="69">
        <f>J65+J68</f>
        <v>0</v>
      </c>
      <c r="K64" s="166">
        <f>K65+K68</f>
        <v>0</v>
      </c>
    </row>
    <row r="65" spans="1:11" x14ac:dyDescent="0.3">
      <c r="A65" s="167">
        <v>2</v>
      </c>
      <c r="B65" s="72">
        <v>1</v>
      </c>
      <c r="C65" s="72">
        <v>3</v>
      </c>
      <c r="D65" s="72">
        <v>1</v>
      </c>
      <c r="E65" s="72"/>
      <c r="F65" s="71" t="s">
        <v>86</v>
      </c>
      <c r="G65" s="74">
        <f>SUM(G66:G67)</f>
        <v>0</v>
      </c>
      <c r="H65" s="74">
        <f>SUM(H66:H67)</f>
        <v>0</v>
      </c>
      <c r="I65" s="74">
        <f>SUM(I66:I67)</f>
        <v>0</v>
      </c>
      <c r="J65" s="74">
        <f>SUM(J66:J67)</f>
        <v>0</v>
      </c>
      <c r="K65" s="168">
        <f>SUM(K66:K67)</f>
        <v>0</v>
      </c>
    </row>
    <row r="66" spans="1:11" x14ac:dyDescent="0.3">
      <c r="A66" s="173">
        <v>2</v>
      </c>
      <c r="B66" s="86">
        <v>1</v>
      </c>
      <c r="C66" s="86">
        <v>3</v>
      </c>
      <c r="D66" s="86">
        <v>1</v>
      </c>
      <c r="E66" s="86" t="s">
        <v>40</v>
      </c>
      <c r="F66" s="96" t="s">
        <v>87</v>
      </c>
      <c r="G66" s="89">
        <v>0</v>
      </c>
      <c r="H66" s="89">
        <v>0</v>
      </c>
      <c r="I66" s="89">
        <v>0</v>
      </c>
      <c r="J66" s="89">
        <f>SUBTOTAL(9,G66:I66)</f>
        <v>0</v>
      </c>
      <c r="K66" s="170">
        <f>IFERROR(J66/$J$19*100,"0.00")</f>
        <v>0</v>
      </c>
    </row>
    <row r="67" spans="1:11" x14ac:dyDescent="0.3">
      <c r="A67" s="173">
        <v>2</v>
      </c>
      <c r="B67" s="86">
        <v>1</v>
      </c>
      <c r="C67" s="86">
        <v>3</v>
      </c>
      <c r="D67" s="86">
        <v>1</v>
      </c>
      <c r="E67" s="86" t="s">
        <v>42</v>
      </c>
      <c r="F67" s="96" t="s">
        <v>88</v>
      </c>
      <c r="G67" s="89">
        <v>0</v>
      </c>
      <c r="H67" s="89">
        <v>0</v>
      </c>
      <c r="I67" s="89">
        <v>0</v>
      </c>
      <c r="J67" s="89">
        <f>SUBTOTAL(9,G67:I67)</f>
        <v>0</v>
      </c>
      <c r="K67" s="170">
        <f>IFERROR(J67/$J$19*100,"0.00")</f>
        <v>0</v>
      </c>
    </row>
    <row r="68" spans="1:11" x14ac:dyDescent="0.3">
      <c r="A68" s="167">
        <v>2</v>
      </c>
      <c r="B68" s="72">
        <v>1</v>
      </c>
      <c r="C68" s="72">
        <v>3</v>
      </c>
      <c r="D68" s="72">
        <v>2</v>
      </c>
      <c r="E68" s="72"/>
      <c r="F68" s="71" t="s">
        <v>89</v>
      </c>
      <c r="G68" s="74">
        <f>SUM(G69:G70)</f>
        <v>0</v>
      </c>
      <c r="H68" s="74">
        <f>SUM(H69:H70)</f>
        <v>0</v>
      </c>
      <c r="I68" s="74">
        <f>SUM(I69:I70)</f>
        <v>0</v>
      </c>
      <c r="J68" s="74">
        <f>SUM(J69:J70)</f>
        <v>0</v>
      </c>
      <c r="K68" s="168">
        <f>SUM(K69:K70)</f>
        <v>0</v>
      </c>
    </row>
    <row r="69" spans="1:11" x14ac:dyDescent="0.3">
      <c r="A69" s="173">
        <v>2</v>
      </c>
      <c r="B69" s="86">
        <v>1</v>
      </c>
      <c r="C69" s="86">
        <v>3</v>
      </c>
      <c r="D69" s="86">
        <v>2</v>
      </c>
      <c r="E69" s="86" t="s">
        <v>40</v>
      </c>
      <c r="F69" s="96" t="s">
        <v>90</v>
      </c>
      <c r="G69" s="89">
        <v>0</v>
      </c>
      <c r="H69" s="89">
        <v>0</v>
      </c>
      <c r="I69" s="89">
        <v>0</v>
      </c>
      <c r="J69" s="89">
        <f>SUBTOTAL(9,G69:I69)</f>
        <v>0</v>
      </c>
      <c r="K69" s="170">
        <f>IFERROR(J69/$J$19*100,"0.00")</f>
        <v>0</v>
      </c>
    </row>
    <row r="70" spans="1:11" x14ac:dyDescent="0.3">
      <c r="A70" s="173">
        <v>2</v>
      </c>
      <c r="B70" s="86">
        <v>1</v>
      </c>
      <c r="C70" s="86">
        <v>3</v>
      </c>
      <c r="D70" s="86">
        <v>2</v>
      </c>
      <c r="E70" s="86" t="s">
        <v>42</v>
      </c>
      <c r="F70" s="96" t="s">
        <v>91</v>
      </c>
      <c r="G70" s="89">
        <v>0</v>
      </c>
      <c r="H70" s="89">
        <v>0</v>
      </c>
      <c r="I70" s="89">
        <v>0</v>
      </c>
      <c r="J70" s="89">
        <f>SUBTOTAL(9,G70:I70)</f>
        <v>0</v>
      </c>
      <c r="K70" s="170">
        <f>IFERROR(J70/$J$19*100,"0.00")</f>
        <v>0</v>
      </c>
    </row>
    <row r="71" spans="1:11" x14ac:dyDescent="0.3">
      <c r="A71" s="165">
        <v>2</v>
      </c>
      <c r="B71" s="67">
        <v>1</v>
      </c>
      <c r="C71" s="67">
        <v>4</v>
      </c>
      <c r="D71" s="67"/>
      <c r="E71" s="67"/>
      <c r="F71" s="68" t="s">
        <v>92</v>
      </c>
      <c r="G71" s="69">
        <f>G72+G74</f>
        <v>0</v>
      </c>
      <c r="H71" s="69">
        <f>H72+H74</f>
        <v>0</v>
      </c>
      <c r="I71" s="69">
        <f>I72+I74</f>
        <v>0</v>
      </c>
      <c r="J71" s="69">
        <f>J72+J74</f>
        <v>0</v>
      </c>
      <c r="K71" s="166">
        <f>K72+K74</f>
        <v>0</v>
      </c>
    </row>
    <row r="72" spans="1:11" x14ac:dyDescent="0.3">
      <c r="A72" s="167">
        <v>2</v>
      </c>
      <c r="B72" s="72">
        <v>1</v>
      </c>
      <c r="C72" s="72">
        <v>4</v>
      </c>
      <c r="D72" s="72">
        <v>1</v>
      </c>
      <c r="E72" s="72"/>
      <c r="F72" s="71" t="s">
        <v>93</v>
      </c>
      <c r="G72" s="74">
        <f>G73</f>
        <v>0</v>
      </c>
      <c r="H72" s="74">
        <f>H73</f>
        <v>0</v>
      </c>
      <c r="I72" s="74">
        <f>I73</f>
        <v>0</v>
      </c>
      <c r="J72" s="74">
        <f>J73</f>
        <v>0</v>
      </c>
      <c r="K72" s="168">
        <f>K73</f>
        <v>0</v>
      </c>
    </row>
    <row r="73" spans="1:11" x14ac:dyDescent="0.3">
      <c r="A73" s="169">
        <v>2</v>
      </c>
      <c r="B73" s="86">
        <v>1</v>
      </c>
      <c r="C73" s="86">
        <v>4</v>
      </c>
      <c r="D73" s="86">
        <v>1</v>
      </c>
      <c r="E73" s="86" t="s">
        <v>40</v>
      </c>
      <c r="F73" s="87" t="s">
        <v>93</v>
      </c>
      <c r="G73" s="89">
        <v>0</v>
      </c>
      <c r="H73" s="89">
        <v>0</v>
      </c>
      <c r="I73" s="89">
        <v>0</v>
      </c>
      <c r="J73" s="89">
        <f>SUBTOTAL(9,G73:I73)</f>
        <v>0</v>
      </c>
      <c r="K73" s="170">
        <f>IFERROR(J73/$J$19*100,"0.00")</f>
        <v>0</v>
      </c>
    </row>
    <row r="74" spans="1:11" x14ac:dyDescent="0.3">
      <c r="A74" s="167">
        <v>2</v>
      </c>
      <c r="B74" s="72">
        <v>1</v>
      </c>
      <c r="C74" s="72">
        <v>4</v>
      </c>
      <c r="D74" s="72">
        <v>2</v>
      </c>
      <c r="E74" s="72"/>
      <c r="F74" s="71" t="s">
        <v>94</v>
      </c>
      <c r="G74" s="74">
        <f>SUM(G75:G78)</f>
        <v>0</v>
      </c>
      <c r="H74" s="74">
        <f>SUM(H75:H78)</f>
        <v>0</v>
      </c>
      <c r="I74" s="74">
        <f>SUM(I75:I78)</f>
        <v>0</v>
      </c>
      <c r="J74" s="74">
        <f>SUM(J75:J78)</f>
        <v>0</v>
      </c>
      <c r="K74" s="168">
        <f>SUM(K75:K78)</f>
        <v>0</v>
      </c>
    </row>
    <row r="75" spans="1:11" x14ac:dyDescent="0.3">
      <c r="A75" s="169">
        <v>2</v>
      </c>
      <c r="B75" s="86">
        <v>1</v>
      </c>
      <c r="C75" s="86">
        <v>4</v>
      </c>
      <c r="D75" s="86">
        <v>2</v>
      </c>
      <c r="E75" s="86" t="s">
        <v>40</v>
      </c>
      <c r="F75" s="87" t="s">
        <v>95</v>
      </c>
      <c r="G75" s="89">
        <v>0</v>
      </c>
      <c r="H75" s="89">
        <v>0</v>
      </c>
      <c r="I75" s="89">
        <v>0</v>
      </c>
      <c r="J75" s="89">
        <f>SUBTOTAL(9,G75:I75)</f>
        <v>0</v>
      </c>
      <c r="K75" s="170">
        <f>IFERROR(J75/$J$19*100,"0.00")</f>
        <v>0</v>
      </c>
    </row>
    <row r="76" spans="1:11" x14ac:dyDescent="0.3">
      <c r="A76" s="169">
        <v>2</v>
      </c>
      <c r="B76" s="86">
        <v>1</v>
      </c>
      <c r="C76" s="86">
        <v>4</v>
      </c>
      <c r="D76" s="86">
        <v>2</v>
      </c>
      <c r="E76" s="86" t="s">
        <v>42</v>
      </c>
      <c r="F76" s="87" t="s">
        <v>96</v>
      </c>
      <c r="G76" s="89">
        <v>0</v>
      </c>
      <c r="H76" s="89">
        <v>0</v>
      </c>
      <c r="I76" s="89">
        <v>0</v>
      </c>
      <c r="J76" s="89">
        <f>SUBTOTAL(9,G76:I76)</f>
        <v>0</v>
      </c>
      <c r="K76" s="170">
        <f>IFERROR(J76/$J$19*100,"0.00")</f>
        <v>0</v>
      </c>
    </row>
    <row r="77" spans="1:11" x14ac:dyDescent="0.3">
      <c r="A77" s="169">
        <v>2</v>
      </c>
      <c r="B77" s="86">
        <v>1</v>
      </c>
      <c r="C77" s="86">
        <v>4</v>
      </c>
      <c r="D77" s="86">
        <v>2</v>
      </c>
      <c r="E77" s="86" t="s">
        <v>44</v>
      </c>
      <c r="F77" s="87" t="s">
        <v>97</v>
      </c>
      <c r="G77" s="89">
        <v>0</v>
      </c>
      <c r="H77" s="89">
        <v>0</v>
      </c>
      <c r="I77" s="89">
        <v>0</v>
      </c>
      <c r="J77" s="89">
        <f>SUBTOTAL(9,G77:I77)</f>
        <v>0</v>
      </c>
      <c r="K77" s="170">
        <f>IFERROR(J77/$J$19*100,"0.00")</f>
        <v>0</v>
      </c>
    </row>
    <row r="78" spans="1:11" x14ac:dyDescent="0.3">
      <c r="A78" s="169">
        <v>2</v>
      </c>
      <c r="B78" s="86">
        <v>1</v>
      </c>
      <c r="C78" s="86">
        <v>4</v>
      </c>
      <c r="D78" s="86">
        <v>2</v>
      </c>
      <c r="E78" s="86" t="s">
        <v>46</v>
      </c>
      <c r="F78" s="87" t="s">
        <v>98</v>
      </c>
      <c r="G78" s="89">
        <v>0</v>
      </c>
      <c r="H78" s="89">
        <v>0</v>
      </c>
      <c r="I78" s="89">
        <v>0</v>
      </c>
      <c r="J78" s="89">
        <f>SUBTOTAL(9,G78:I78)</f>
        <v>0</v>
      </c>
      <c r="K78" s="170">
        <f>IFERROR(J78/$J$19*100,"0.00")</f>
        <v>0</v>
      </c>
    </row>
    <row r="79" spans="1:11" x14ac:dyDescent="0.3">
      <c r="A79" s="165">
        <v>2</v>
      </c>
      <c r="B79" s="67">
        <v>1</v>
      </c>
      <c r="C79" s="67">
        <v>5</v>
      </c>
      <c r="D79" s="67"/>
      <c r="E79" s="67"/>
      <c r="F79" s="68" t="s">
        <v>99</v>
      </c>
      <c r="G79" s="69">
        <f>G80+G82+G84+G86</f>
        <v>55730575.530675188</v>
      </c>
      <c r="H79" s="69">
        <f>H80+H82+H84+H86</f>
        <v>1613537.0865449999</v>
      </c>
      <c r="I79" s="69">
        <f>I80+I82+I84+I86</f>
        <v>0</v>
      </c>
      <c r="J79" s="69">
        <f>J80+J82+J84+J86</f>
        <v>57344112.617220186</v>
      </c>
      <c r="K79" s="166">
        <f>K80+K82+K84+K86</f>
        <v>7.8891176695223999</v>
      </c>
    </row>
    <row r="80" spans="1:11" x14ac:dyDescent="0.3">
      <c r="A80" s="167">
        <v>2</v>
      </c>
      <c r="B80" s="72">
        <v>1</v>
      </c>
      <c r="C80" s="72">
        <v>5</v>
      </c>
      <c r="D80" s="72">
        <v>1</v>
      </c>
      <c r="E80" s="72"/>
      <c r="F80" s="73" t="s">
        <v>101</v>
      </c>
      <c r="G80" s="74">
        <f>G81</f>
        <v>25674449.675925121</v>
      </c>
      <c r="H80" s="74">
        <f>H81</f>
        <v>743338.39789499994</v>
      </c>
      <c r="I80" s="74">
        <f>I81</f>
        <v>0</v>
      </c>
      <c r="J80" s="74">
        <f>J81</f>
        <v>26417788.073820122</v>
      </c>
      <c r="K80" s="168">
        <f>K81</f>
        <v>3.6344278282595122</v>
      </c>
    </row>
    <row r="81" spans="1:11" x14ac:dyDescent="0.3">
      <c r="A81" s="169">
        <v>2</v>
      </c>
      <c r="B81" s="86">
        <v>1</v>
      </c>
      <c r="C81" s="86">
        <v>5</v>
      </c>
      <c r="D81" s="86">
        <v>1</v>
      </c>
      <c r="E81" s="86" t="s">
        <v>40</v>
      </c>
      <c r="F81" s="87" t="s">
        <v>101</v>
      </c>
      <c r="G81" s="174">
        <v>25674449.675925121</v>
      </c>
      <c r="H81" s="20">
        <v>743338.39789499994</v>
      </c>
      <c r="I81" s="174">
        <v>0</v>
      </c>
      <c r="J81" s="89">
        <f>SUBTOTAL(9,G81:I81)</f>
        <v>26417788.073820122</v>
      </c>
      <c r="K81" s="170">
        <f>IFERROR(J81/$J$19*100,"0.00")</f>
        <v>3.6344278282595122</v>
      </c>
    </row>
    <row r="82" spans="1:11" x14ac:dyDescent="0.3">
      <c r="A82" s="167">
        <v>2</v>
      </c>
      <c r="B82" s="72">
        <v>1</v>
      </c>
      <c r="C82" s="72">
        <v>5</v>
      </c>
      <c r="D82" s="72">
        <v>2</v>
      </c>
      <c r="E82" s="72"/>
      <c r="F82" s="71" t="s">
        <v>102</v>
      </c>
      <c r="G82" s="74">
        <f>G83</f>
        <v>25710661.875750046</v>
      </c>
      <c r="H82" s="74">
        <f>H83</f>
        <v>744386.83004999987</v>
      </c>
      <c r="I82" s="74">
        <f>I83</f>
        <v>0</v>
      </c>
      <c r="J82" s="74">
        <f>J83</f>
        <v>26455048.705800045</v>
      </c>
      <c r="K82" s="168">
        <f>K83</f>
        <v>3.6395539605983727</v>
      </c>
    </row>
    <row r="83" spans="1:11" x14ac:dyDescent="0.3">
      <c r="A83" s="169">
        <v>2</v>
      </c>
      <c r="B83" s="86">
        <v>1</v>
      </c>
      <c r="C83" s="86">
        <v>5</v>
      </c>
      <c r="D83" s="86">
        <v>2</v>
      </c>
      <c r="E83" s="86" t="s">
        <v>40</v>
      </c>
      <c r="F83" s="87" t="s">
        <v>102</v>
      </c>
      <c r="G83" s="174">
        <v>25710661.875750046</v>
      </c>
      <c r="H83" s="20">
        <v>744386.83004999987</v>
      </c>
      <c r="I83" s="89">
        <v>0</v>
      </c>
      <c r="J83" s="89">
        <f>SUBTOTAL(9,G83:I83)</f>
        <v>26455048.705800045</v>
      </c>
      <c r="K83" s="170">
        <f>IFERROR(J83/$J$19*100,"0.00")</f>
        <v>3.6395539605983727</v>
      </c>
    </row>
    <row r="84" spans="1:11" x14ac:dyDescent="0.3">
      <c r="A84" s="167">
        <v>2</v>
      </c>
      <c r="B84" s="72">
        <v>1</v>
      </c>
      <c r="C84" s="72">
        <v>5</v>
      </c>
      <c r="D84" s="72">
        <v>3</v>
      </c>
      <c r="E84" s="72"/>
      <c r="F84" s="71" t="s">
        <v>103</v>
      </c>
      <c r="G84" s="74">
        <f>G85</f>
        <v>4345463.979000017</v>
      </c>
      <c r="H84" s="74">
        <f>H85</f>
        <v>125811.85860000001</v>
      </c>
      <c r="I84" s="74">
        <f>I85</f>
        <v>0</v>
      </c>
      <c r="J84" s="74">
        <f>J85</f>
        <v>4471275.837600017</v>
      </c>
      <c r="K84" s="168">
        <f>K85</f>
        <v>0.61513588066451486</v>
      </c>
    </row>
    <row r="85" spans="1:11" x14ac:dyDescent="0.3">
      <c r="A85" s="169">
        <v>2</v>
      </c>
      <c r="B85" s="86">
        <v>1</v>
      </c>
      <c r="C85" s="86">
        <v>5</v>
      </c>
      <c r="D85" s="86">
        <v>3</v>
      </c>
      <c r="E85" s="86" t="s">
        <v>40</v>
      </c>
      <c r="F85" s="87" t="s">
        <v>103</v>
      </c>
      <c r="G85" s="174">
        <v>4345463.979000017</v>
      </c>
      <c r="H85" s="20">
        <v>125811.85860000001</v>
      </c>
      <c r="I85" s="89">
        <v>0</v>
      </c>
      <c r="J85" s="89">
        <f>SUBTOTAL(9,G85:I85)</f>
        <v>4471275.837600017</v>
      </c>
      <c r="K85" s="170">
        <f>IFERROR(J85/$J$19*100,"0.00")</f>
        <v>0.61513588066451486</v>
      </c>
    </row>
    <row r="86" spans="1:11" x14ac:dyDescent="0.3">
      <c r="A86" s="167">
        <v>2</v>
      </c>
      <c r="B86" s="72">
        <v>1</v>
      </c>
      <c r="C86" s="72">
        <v>5</v>
      </c>
      <c r="D86" s="72">
        <v>4</v>
      </c>
      <c r="E86" s="72"/>
      <c r="F86" s="71" t="s">
        <v>104</v>
      </c>
      <c r="G86" s="74">
        <f>G87</f>
        <v>0</v>
      </c>
      <c r="H86" s="74">
        <f>H87</f>
        <v>0</v>
      </c>
      <c r="I86" s="74">
        <f>I87</f>
        <v>0</v>
      </c>
      <c r="J86" s="74">
        <f>J87</f>
        <v>0</v>
      </c>
      <c r="K86" s="168">
        <f>K87</f>
        <v>0</v>
      </c>
    </row>
    <row r="87" spans="1:11" x14ac:dyDescent="0.3">
      <c r="A87" s="169">
        <v>2</v>
      </c>
      <c r="B87" s="86">
        <v>1</v>
      </c>
      <c r="C87" s="86">
        <v>5</v>
      </c>
      <c r="D87" s="86">
        <v>4</v>
      </c>
      <c r="E87" s="86" t="s">
        <v>40</v>
      </c>
      <c r="F87" s="87" t="s">
        <v>104</v>
      </c>
      <c r="G87" s="89">
        <v>0</v>
      </c>
      <c r="H87" s="89">
        <v>0</v>
      </c>
      <c r="I87" s="89">
        <v>0</v>
      </c>
      <c r="J87" s="89">
        <f>SUBTOTAL(9,G87:I87)</f>
        <v>0</v>
      </c>
      <c r="K87" s="170">
        <f>IFERROR(J87/$J$19*100,"0.00")</f>
        <v>0</v>
      </c>
    </row>
    <row r="88" spans="1:11" x14ac:dyDescent="0.3">
      <c r="A88" s="163">
        <v>2</v>
      </c>
      <c r="B88" s="61">
        <v>2</v>
      </c>
      <c r="C88" s="62"/>
      <c r="D88" s="62"/>
      <c r="E88" s="62"/>
      <c r="F88" s="63" t="s">
        <v>105</v>
      </c>
      <c r="G88" s="64">
        <f>+G89+G107+G112+G117+G126+G147+G166+G184</f>
        <v>1769190.7040066775</v>
      </c>
      <c r="H88" s="64">
        <f>+H89+H107+H112+H117+H126+H147+H166+H184</f>
        <v>24420573.453359615</v>
      </c>
      <c r="I88" s="64">
        <f>+I89+I107+I112+I117+I126+I147+I166+I184</f>
        <v>0</v>
      </c>
      <c r="J88" s="64">
        <f>+J89+J107+J112+J117+J126+J147+J166+J184</f>
        <v>26189764.157366294</v>
      </c>
      <c r="K88" s="164">
        <f>+K89+K107+K112+K117+K126+K147+K166+K184</f>
        <v>3.6030574324810027</v>
      </c>
    </row>
    <row r="89" spans="1:11" x14ac:dyDescent="0.3">
      <c r="A89" s="165">
        <v>2</v>
      </c>
      <c r="B89" s="67">
        <v>2</v>
      </c>
      <c r="C89" s="67">
        <v>1</v>
      </c>
      <c r="D89" s="67"/>
      <c r="E89" s="67"/>
      <c r="F89" s="68" t="s">
        <v>106</v>
      </c>
      <c r="G89" s="69">
        <f>+G90+G92+G94+G96+G98+G100+G103+G105</f>
        <v>0</v>
      </c>
      <c r="H89" s="69">
        <f>+H90+H92+H94+H96+H98+H100+H103+H105</f>
        <v>3342545.492210954</v>
      </c>
      <c r="I89" s="69">
        <f>+I90+I92+I94+I96+I98+I100+I103+I105</f>
        <v>0</v>
      </c>
      <c r="J89" s="69">
        <f>+J90+J92+J94+J96+J98+J100+J103+J105</f>
        <v>3342545.492210954</v>
      </c>
      <c r="K89" s="166">
        <f>+K90+K92+K94+K96+K98+K100+K103+K105</f>
        <v>0.45985077630907772</v>
      </c>
    </row>
    <row r="90" spans="1:11" x14ac:dyDescent="0.3">
      <c r="A90" s="175">
        <v>2</v>
      </c>
      <c r="B90" s="124">
        <v>2</v>
      </c>
      <c r="C90" s="124">
        <v>1</v>
      </c>
      <c r="D90" s="124">
        <v>1</v>
      </c>
      <c r="E90" s="124"/>
      <c r="F90" s="176" t="s">
        <v>107</v>
      </c>
      <c r="G90" s="101">
        <f>G91</f>
        <v>0</v>
      </c>
      <c r="H90" s="101">
        <f>H91</f>
        <v>0</v>
      </c>
      <c r="I90" s="101">
        <f>I91</f>
        <v>0</v>
      </c>
      <c r="J90" s="101">
        <f>J91</f>
        <v>0</v>
      </c>
      <c r="K90" s="177">
        <f>K91</f>
        <v>0</v>
      </c>
    </row>
    <row r="91" spans="1:11" x14ac:dyDescent="0.3">
      <c r="A91" s="173">
        <v>2</v>
      </c>
      <c r="B91" s="86">
        <v>2</v>
      </c>
      <c r="C91" s="86">
        <v>1</v>
      </c>
      <c r="D91" s="86">
        <v>1</v>
      </c>
      <c r="E91" s="86" t="s">
        <v>40</v>
      </c>
      <c r="F91" s="96" t="s">
        <v>107</v>
      </c>
      <c r="G91" s="89">
        <v>0</v>
      </c>
      <c r="H91" s="89">
        <v>0</v>
      </c>
      <c r="I91" s="89">
        <v>0</v>
      </c>
      <c r="J91" s="89">
        <f>SUBTOTAL(9,G91:I91)</f>
        <v>0</v>
      </c>
      <c r="K91" s="170">
        <f>IFERROR(J91/$J$19*100,"0.00")</f>
        <v>0</v>
      </c>
    </row>
    <row r="92" spans="1:11" x14ac:dyDescent="0.3">
      <c r="A92" s="167">
        <v>2</v>
      </c>
      <c r="B92" s="72">
        <v>2</v>
      </c>
      <c r="C92" s="72">
        <v>1</v>
      </c>
      <c r="D92" s="72">
        <v>2</v>
      </c>
      <c r="E92" s="72"/>
      <c r="F92" s="73" t="s">
        <v>108</v>
      </c>
      <c r="G92" s="74">
        <f>G93</f>
        <v>0</v>
      </c>
      <c r="H92" s="74">
        <f>H93</f>
        <v>0</v>
      </c>
      <c r="I92" s="74">
        <f>I93</f>
        <v>0</v>
      </c>
      <c r="J92" s="74">
        <f>J93</f>
        <v>0</v>
      </c>
      <c r="K92" s="168">
        <f>K93</f>
        <v>0</v>
      </c>
    </row>
    <row r="93" spans="1:11" x14ac:dyDescent="0.3">
      <c r="A93" s="173">
        <v>2</v>
      </c>
      <c r="B93" s="86">
        <v>2</v>
      </c>
      <c r="C93" s="86">
        <v>1</v>
      </c>
      <c r="D93" s="86">
        <v>2</v>
      </c>
      <c r="E93" s="86" t="s">
        <v>40</v>
      </c>
      <c r="F93" s="96" t="s">
        <v>108</v>
      </c>
      <c r="G93" s="89">
        <v>0</v>
      </c>
      <c r="H93" s="89">
        <v>0</v>
      </c>
      <c r="I93" s="89">
        <v>0</v>
      </c>
      <c r="J93" s="89">
        <f>SUBTOTAL(9,G93:I93)</f>
        <v>0</v>
      </c>
      <c r="K93" s="170">
        <f>IFERROR(J93/$J$19*100,"0.00")</f>
        <v>0</v>
      </c>
    </row>
    <row r="94" spans="1:11" x14ac:dyDescent="0.3">
      <c r="A94" s="167">
        <v>2</v>
      </c>
      <c r="B94" s="72">
        <v>2</v>
      </c>
      <c r="C94" s="72">
        <v>1</v>
      </c>
      <c r="D94" s="72">
        <v>3</v>
      </c>
      <c r="E94" s="72"/>
      <c r="F94" s="73" t="s">
        <v>109</v>
      </c>
      <c r="G94" s="74">
        <f>G95</f>
        <v>0</v>
      </c>
      <c r="H94" s="74">
        <f>H95</f>
        <v>2687760.4710460231</v>
      </c>
      <c r="I94" s="74">
        <f>I95</f>
        <v>0</v>
      </c>
      <c r="J94" s="74">
        <f>J95</f>
        <v>2687760.4710460231</v>
      </c>
      <c r="K94" s="168">
        <f>K95</f>
        <v>0.369768711308047</v>
      </c>
    </row>
    <row r="95" spans="1:11" x14ac:dyDescent="0.3">
      <c r="A95" s="169">
        <v>2</v>
      </c>
      <c r="B95" s="86">
        <v>2</v>
      </c>
      <c r="C95" s="86">
        <v>1</v>
      </c>
      <c r="D95" s="86">
        <v>3</v>
      </c>
      <c r="E95" s="86" t="s">
        <v>40</v>
      </c>
      <c r="F95" s="87" t="s">
        <v>109</v>
      </c>
      <c r="G95" s="92">
        <v>0</v>
      </c>
      <c r="H95" s="92">
        <v>2687760.4710460231</v>
      </c>
      <c r="I95" s="92">
        <v>0</v>
      </c>
      <c r="J95" s="89">
        <f>SUBTOTAL(9,G95:I95)</f>
        <v>2687760.4710460231</v>
      </c>
      <c r="K95" s="170">
        <f>IFERROR(J95/$J$19*100,"0.00")</f>
        <v>0.369768711308047</v>
      </c>
    </row>
    <row r="96" spans="1:11" x14ac:dyDescent="0.3">
      <c r="A96" s="167">
        <v>2</v>
      </c>
      <c r="B96" s="72">
        <v>2</v>
      </c>
      <c r="C96" s="72">
        <v>1</v>
      </c>
      <c r="D96" s="72">
        <v>4</v>
      </c>
      <c r="E96" s="72"/>
      <c r="F96" s="73" t="s">
        <v>110</v>
      </c>
      <c r="G96" s="74">
        <f>G97</f>
        <v>0</v>
      </c>
      <c r="H96" s="74">
        <f>H97</f>
        <v>0</v>
      </c>
      <c r="I96" s="74">
        <f>I97</f>
        <v>0</v>
      </c>
      <c r="J96" s="74">
        <f>J97</f>
        <v>0</v>
      </c>
      <c r="K96" s="168">
        <f>K97</f>
        <v>0</v>
      </c>
    </row>
    <row r="97" spans="1:11" x14ac:dyDescent="0.3">
      <c r="A97" s="173">
        <v>2</v>
      </c>
      <c r="B97" s="86">
        <v>2</v>
      </c>
      <c r="C97" s="86">
        <v>1</v>
      </c>
      <c r="D97" s="86">
        <v>4</v>
      </c>
      <c r="E97" s="86" t="s">
        <v>40</v>
      </c>
      <c r="F97" s="96" t="s">
        <v>110</v>
      </c>
      <c r="G97" s="89">
        <v>0</v>
      </c>
      <c r="H97" s="89">
        <v>0</v>
      </c>
      <c r="I97" s="89">
        <v>0</v>
      </c>
      <c r="J97" s="89">
        <f>SUBTOTAL(9,G97:I97)</f>
        <v>0</v>
      </c>
      <c r="K97" s="170">
        <f>IFERROR(J97/$J$19*100,"0.00")</f>
        <v>0</v>
      </c>
    </row>
    <row r="98" spans="1:11" x14ac:dyDescent="0.3">
      <c r="A98" s="167">
        <v>2</v>
      </c>
      <c r="B98" s="72">
        <v>2</v>
      </c>
      <c r="C98" s="72">
        <v>1</v>
      </c>
      <c r="D98" s="72">
        <v>5</v>
      </c>
      <c r="E98" s="72"/>
      <c r="F98" s="73" t="s">
        <v>111</v>
      </c>
      <c r="G98" s="74">
        <f>G99</f>
        <v>0</v>
      </c>
      <c r="H98" s="74">
        <f>H99</f>
        <v>654785.02116493089</v>
      </c>
      <c r="I98" s="74">
        <f>I99</f>
        <v>0</v>
      </c>
      <c r="J98" s="74">
        <f>J99</f>
        <v>654785.02116493089</v>
      </c>
      <c r="K98" s="168">
        <f>K99</f>
        <v>9.008206500103072E-2</v>
      </c>
    </row>
    <row r="99" spans="1:11" x14ac:dyDescent="0.3">
      <c r="A99" s="173">
        <v>2</v>
      </c>
      <c r="B99" s="86">
        <v>2</v>
      </c>
      <c r="C99" s="86">
        <v>1</v>
      </c>
      <c r="D99" s="86">
        <v>5</v>
      </c>
      <c r="E99" s="86" t="s">
        <v>40</v>
      </c>
      <c r="F99" s="96" t="s">
        <v>111</v>
      </c>
      <c r="G99" s="92">
        <v>0</v>
      </c>
      <c r="H99" s="92">
        <v>654785.02116493089</v>
      </c>
      <c r="I99" s="92">
        <v>0</v>
      </c>
      <c r="J99" s="89">
        <f>SUBTOTAL(9,G99:I99)</f>
        <v>654785.02116493089</v>
      </c>
      <c r="K99" s="170">
        <f>IFERROR(J99/$J$19*100,"0.00")</f>
        <v>9.008206500103072E-2</v>
      </c>
    </row>
    <row r="100" spans="1:11" x14ac:dyDescent="0.3">
      <c r="A100" s="167">
        <v>2</v>
      </c>
      <c r="B100" s="72">
        <v>2</v>
      </c>
      <c r="C100" s="72">
        <v>1</v>
      </c>
      <c r="D100" s="72">
        <v>6</v>
      </c>
      <c r="E100" s="72"/>
      <c r="F100" s="73" t="s">
        <v>112</v>
      </c>
      <c r="G100" s="74">
        <f>G101+G102</f>
        <v>0</v>
      </c>
      <c r="H100" s="74">
        <f>H101+H102</f>
        <v>0</v>
      </c>
      <c r="I100" s="74">
        <f>I101+I102</f>
        <v>0</v>
      </c>
      <c r="J100" s="74">
        <f>J101+J102</f>
        <v>0</v>
      </c>
      <c r="K100" s="168">
        <f>K101+K102</f>
        <v>0</v>
      </c>
    </row>
    <row r="101" spans="1:11" x14ac:dyDescent="0.3">
      <c r="A101" s="173">
        <v>2</v>
      </c>
      <c r="B101" s="86">
        <v>2</v>
      </c>
      <c r="C101" s="86">
        <v>1</v>
      </c>
      <c r="D101" s="86">
        <v>6</v>
      </c>
      <c r="E101" s="86" t="s">
        <v>40</v>
      </c>
      <c r="F101" s="96" t="s">
        <v>113</v>
      </c>
      <c r="G101" s="103">
        <v>0</v>
      </c>
      <c r="H101" s="103">
        <v>0</v>
      </c>
      <c r="I101" s="103">
        <v>0</v>
      </c>
      <c r="J101" s="89">
        <f>SUBTOTAL(9,G101:I101)</f>
        <v>0</v>
      </c>
      <c r="K101" s="170">
        <f>IFERROR(J101/$J$19*100,"0.00")</f>
        <v>0</v>
      </c>
    </row>
    <row r="102" spans="1:11" x14ac:dyDescent="0.3">
      <c r="A102" s="173">
        <v>2</v>
      </c>
      <c r="B102" s="86">
        <v>2</v>
      </c>
      <c r="C102" s="86">
        <v>1</v>
      </c>
      <c r="D102" s="86">
        <v>6</v>
      </c>
      <c r="E102" s="86" t="s">
        <v>42</v>
      </c>
      <c r="F102" s="96" t="s">
        <v>114</v>
      </c>
      <c r="G102" s="103">
        <v>0</v>
      </c>
      <c r="H102" s="103">
        <v>0</v>
      </c>
      <c r="I102" s="103">
        <v>0</v>
      </c>
      <c r="J102" s="89">
        <f>SUBTOTAL(9,G102:I102)</f>
        <v>0</v>
      </c>
      <c r="K102" s="170">
        <f>IFERROR(J102/$J$19*100,"0.00")</f>
        <v>0</v>
      </c>
    </row>
    <row r="103" spans="1:11" x14ac:dyDescent="0.3">
      <c r="A103" s="167">
        <v>2</v>
      </c>
      <c r="B103" s="72">
        <v>2</v>
      </c>
      <c r="C103" s="72">
        <v>1</v>
      </c>
      <c r="D103" s="72">
        <v>7</v>
      </c>
      <c r="E103" s="72"/>
      <c r="F103" s="73" t="s">
        <v>115</v>
      </c>
      <c r="G103" s="74">
        <f>G104</f>
        <v>0</v>
      </c>
      <c r="H103" s="74">
        <f>H104</f>
        <v>0</v>
      </c>
      <c r="I103" s="74">
        <f>I104</f>
        <v>0</v>
      </c>
      <c r="J103" s="74">
        <f>J104</f>
        <v>0</v>
      </c>
      <c r="K103" s="168">
        <f>K104</f>
        <v>0</v>
      </c>
    </row>
    <row r="104" spans="1:11" x14ac:dyDescent="0.3">
      <c r="A104" s="173">
        <v>2</v>
      </c>
      <c r="B104" s="86">
        <v>2</v>
      </c>
      <c r="C104" s="86">
        <v>1</v>
      </c>
      <c r="D104" s="86">
        <v>7</v>
      </c>
      <c r="E104" s="86" t="s">
        <v>40</v>
      </c>
      <c r="F104" s="96" t="s">
        <v>115</v>
      </c>
      <c r="G104" s="89">
        <v>0</v>
      </c>
      <c r="H104" s="89">
        <v>0</v>
      </c>
      <c r="I104" s="89">
        <v>0</v>
      </c>
      <c r="J104" s="89">
        <f>SUBTOTAL(9,G104:I104)</f>
        <v>0</v>
      </c>
      <c r="K104" s="170">
        <f>IFERROR(J104/$J$19*100,"0.00")</f>
        <v>0</v>
      </c>
    </row>
    <row r="105" spans="1:11" x14ac:dyDescent="0.3">
      <c r="A105" s="167">
        <v>2</v>
      </c>
      <c r="B105" s="72">
        <v>2</v>
      </c>
      <c r="C105" s="72">
        <v>1</v>
      </c>
      <c r="D105" s="72">
        <v>8</v>
      </c>
      <c r="E105" s="72"/>
      <c r="F105" s="73" t="s">
        <v>116</v>
      </c>
      <c r="G105" s="74">
        <f>G106</f>
        <v>0</v>
      </c>
      <c r="H105" s="74">
        <f>H106</f>
        <v>0</v>
      </c>
      <c r="I105" s="74">
        <f>I106</f>
        <v>0</v>
      </c>
      <c r="J105" s="74">
        <f>J106</f>
        <v>0</v>
      </c>
      <c r="K105" s="168">
        <f>K106</f>
        <v>0</v>
      </c>
    </row>
    <row r="106" spans="1:11" x14ac:dyDescent="0.3">
      <c r="A106" s="169">
        <v>2</v>
      </c>
      <c r="B106" s="86">
        <v>2</v>
      </c>
      <c r="C106" s="86">
        <v>1</v>
      </c>
      <c r="D106" s="86">
        <v>8</v>
      </c>
      <c r="E106" s="86" t="s">
        <v>40</v>
      </c>
      <c r="F106" s="87" t="s">
        <v>116</v>
      </c>
      <c r="G106" s="89">
        <v>0</v>
      </c>
      <c r="H106" s="89">
        <v>0</v>
      </c>
      <c r="I106" s="89">
        <v>0</v>
      </c>
      <c r="J106" s="89">
        <f>SUBTOTAL(9,G106:I106)</f>
        <v>0</v>
      </c>
      <c r="K106" s="170">
        <f>IFERROR(J106/$J$19*100,"0.00")</f>
        <v>0</v>
      </c>
    </row>
    <row r="107" spans="1:11" x14ac:dyDescent="0.3">
      <c r="A107" s="165">
        <v>2</v>
      </c>
      <c r="B107" s="67">
        <v>2</v>
      </c>
      <c r="C107" s="67">
        <v>2</v>
      </c>
      <c r="D107" s="67"/>
      <c r="E107" s="67"/>
      <c r="F107" s="68" t="s">
        <v>117</v>
      </c>
      <c r="G107" s="69">
        <f>+G108+G110</f>
        <v>0</v>
      </c>
      <c r="H107" s="69">
        <f>+H108+H110</f>
        <v>207.90457961585912</v>
      </c>
      <c r="I107" s="69">
        <f>+I108+I110</f>
        <v>0</v>
      </c>
      <c r="J107" s="69">
        <f>+J108+J110</f>
        <v>207.90457961585912</v>
      </c>
      <c r="K107" s="166">
        <f>+K108+K110</f>
        <v>2.8602477530179107E-5</v>
      </c>
    </row>
    <row r="108" spans="1:11" x14ac:dyDescent="0.3">
      <c r="A108" s="167">
        <v>2</v>
      </c>
      <c r="B108" s="72">
        <v>2</v>
      </c>
      <c r="C108" s="72">
        <v>2</v>
      </c>
      <c r="D108" s="72">
        <v>1</v>
      </c>
      <c r="E108" s="72"/>
      <c r="F108" s="73" t="s">
        <v>118</v>
      </c>
      <c r="G108" s="74">
        <f>G109</f>
        <v>0</v>
      </c>
      <c r="H108" s="74">
        <f>H109</f>
        <v>0</v>
      </c>
      <c r="I108" s="74">
        <f>I109</f>
        <v>0</v>
      </c>
      <c r="J108" s="74">
        <f>J109</f>
        <v>0</v>
      </c>
      <c r="K108" s="168">
        <f>K109</f>
        <v>0</v>
      </c>
    </row>
    <row r="109" spans="1:11" x14ac:dyDescent="0.3">
      <c r="A109" s="169">
        <v>2</v>
      </c>
      <c r="B109" s="86">
        <v>2</v>
      </c>
      <c r="C109" s="86">
        <v>2</v>
      </c>
      <c r="D109" s="86">
        <v>1</v>
      </c>
      <c r="E109" s="86" t="s">
        <v>40</v>
      </c>
      <c r="F109" s="87" t="s">
        <v>118</v>
      </c>
      <c r="G109" s="89">
        <v>0</v>
      </c>
      <c r="H109" s="89">
        <v>0</v>
      </c>
      <c r="I109" s="89">
        <v>0</v>
      </c>
      <c r="J109" s="89">
        <f>SUBTOTAL(9,G109:I109)</f>
        <v>0</v>
      </c>
      <c r="K109" s="170">
        <f>IFERROR(J109/$J$19*100,"0.00")</f>
        <v>0</v>
      </c>
    </row>
    <row r="110" spans="1:11" x14ac:dyDescent="0.3">
      <c r="A110" s="167">
        <v>2</v>
      </c>
      <c r="B110" s="72">
        <v>2</v>
      </c>
      <c r="C110" s="72">
        <v>2</v>
      </c>
      <c r="D110" s="72">
        <v>2</v>
      </c>
      <c r="E110" s="72"/>
      <c r="F110" s="73" t="s">
        <v>119</v>
      </c>
      <c r="G110" s="74">
        <f>G111</f>
        <v>0</v>
      </c>
      <c r="H110" s="74">
        <f>H111</f>
        <v>207.90457961585912</v>
      </c>
      <c r="I110" s="74">
        <f>I111</f>
        <v>0</v>
      </c>
      <c r="J110" s="74">
        <f>J111</f>
        <v>207.90457961585912</v>
      </c>
      <c r="K110" s="168">
        <f>K111</f>
        <v>2.8602477530179107E-5</v>
      </c>
    </row>
    <row r="111" spans="1:11" x14ac:dyDescent="0.3">
      <c r="A111" s="169">
        <v>2</v>
      </c>
      <c r="B111" s="86">
        <v>2</v>
      </c>
      <c r="C111" s="86">
        <v>2</v>
      </c>
      <c r="D111" s="86">
        <v>2</v>
      </c>
      <c r="E111" s="86" t="s">
        <v>40</v>
      </c>
      <c r="F111" s="87" t="s">
        <v>119</v>
      </c>
      <c r="G111" s="92">
        <v>0</v>
      </c>
      <c r="H111" s="92">
        <v>207.90457961585912</v>
      </c>
      <c r="I111" s="92">
        <v>0</v>
      </c>
      <c r="J111" s="89">
        <f>SUBTOTAL(9,G111:I111)</f>
        <v>207.90457961585912</v>
      </c>
      <c r="K111" s="170">
        <f>IFERROR(J111/$J$19*100,"0.00")</f>
        <v>2.8602477530179107E-5</v>
      </c>
    </row>
    <row r="112" spans="1:11" x14ac:dyDescent="0.3">
      <c r="A112" s="165">
        <v>2</v>
      </c>
      <c r="B112" s="67">
        <v>2</v>
      </c>
      <c r="C112" s="67">
        <v>3</v>
      </c>
      <c r="D112" s="67"/>
      <c r="E112" s="67"/>
      <c r="F112" s="68" t="s">
        <v>120</v>
      </c>
      <c r="G112" s="69">
        <f>+G113+G115</f>
        <v>0</v>
      </c>
      <c r="H112" s="69">
        <f>+H113+H115</f>
        <v>30697.652514983387</v>
      </c>
      <c r="I112" s="69">
        <f>+I113+I115</f>
        <v>0</v>
      </c>
      <c r="J112" s="69">
        <f>+J113+J115</f>
        <v>30697.652514983387</v>
      </c>
      <c r="K112" s="166">
        <f>+K113+K115</f>
        <v>4.2232302814655355E-3</v>
      </c>
    </row>
    <row r="113" spans="1:11" x14ac:dyDescent="0.3">
      <c r="A113" s="167">
        <v>2</v>
      </c>
      <c r="B113" s="72">
        <v>2</v>
      </c>
      <c r="C113" s="72">
        <v>3</v>
      </c>
      <c r="D113" s="72">
        <v>1</v>
      </c>
      <c r="E113" s="72"/>
      <c r="F113" s="73" t="s">
        <v>121</v>
      </c>
      <c r="G113" s="74">
        <f>G114</f>
        <v>0</v>
      </c>
      <c r="H113" s="74">
        <f>H114</f>
        <v>30697.652514983387</v>
      </c>
      <c r="I113" s="74">
        <f>I114</f>
        <v>0</v>
      </c>
      <c r="J113" s="74">
        <f>J114</f>
        <v>30697.652514983387</v>
      </c>
      <c r="K113" s="168">
        <f>K114</f>
        <v>4.2232302814655355E-3</v>
      </c>
    </row>
    <row r="114" spans="1:11" x14ac:dyDescent="0.3">
      <c r="A114" s="169">
        <v>2</v>
      </c>
      <c r="B114" s="86">
        <v>2</v>
      </c>
      <c r="C114" s="86">
        <v>3</v>
      </c>
      <c r="D114" s="86">
        <v>1</v>
      </c>
      <c r="E114" s="86" t="s">
        <v>40</v>
      </c>
      <c r="F114" s="87" t="s">
        <v>121</v>
      </c>
      <c r="G114" s="92">
        <v>0</v>
      </c>
      <c r="H114" s="92">
        <v>30697.652514983387</v>
      </c>
      <c r="I114" s="92">
        <v>0</v>
      </c>
      <c r="J114" s="89">
        <f>SUBTOTAL(9,G114:I114)</f>
        <v>30697.652514983387</v>
      </c>
      <c r="K114" s="170">
        <f>IFERROR(J114/$J$19*100,"0.00")</f>
        <v>4.2232302814655355E-3</v>
      </c>
    </row>
    <row r="115" spans="1:11" x14ac:dyDescent="0.3">
      <c r="A115" s="167">
        <v>2</v>
      </c>
      <c r="B115" s="72">
        <v>2</v>
      </c>
      <c r="C115" s="72">
        <v>3</v>
      </c>
      <c r="D115" s="72">
        <v>2</v>
      </c>
      <c r="E115" s="72"/>
      <c r="F115" s="73" t="s">
        <v>122</v>
      </c>
      <c r="G115" s="74">
        <f>G116</f>
        <v>0</v>
      </c>
      <c r="H115" s="74">
        <f>H116</f>
        <v>0</v>
      </c>
      <c r="I115" s="74">
        <f>I116</f>
        <v>0</v>
      </c>
      <c r="J115" s="74">
        <f>J116</f>
        <v>0</v>
      </c>
      <c r="K115" s="168">
        <f>K116</f>
        <v>0</v>
      </c>
    </row>
    <row r="116" spans="1:11" x14ac:dyDescent="0.3">
      <c r="A116" s="173">
        <v>2</v>
      </c>
      <c r="B116" s="86">
        <v>2</v>
      </c>
      <c r="C116" s="86">
        <v>3</v>
      </c>
      <c r="D116" s="86">
        <v>2</v>
      </c>
      <c r="E116" s="86" t="s">
        <v>40</v>
      </c>
      <c r="F116" s="96" t="s">
        <v>122</v>
      </c>
      <c r="G116" s="89">
        <v>0</v>
      </c>
      <c r="H116" s="89">
        <v>0</v>
      </c>
      <c r="I116" s="89">
        <v>0</v>
      </c>
      <c r="J116" s="89">
        <f>SUBTOTAL(9,G116:I116)</f>
        <v>0</v>
      </c>
      <c r="K116" s="170">
        <f>IFERROR(J116/$J$19*100,"0.00")</f>
        <v>0</v>
      </c>
    </row>
    <row r="117" spans="1:11" x14ac:dyDescent="0.3">
      <c r="A117" s="165">
        <v>2</v>
      </c>
      <c r="B117" s="67">
        <v>2</v>
      </c>
      <c r="C117" s="67">
        <v>4</v>
      </c>
      <c r="D117" s="67"/>
      <c r="E117" s="67"/>
      <c r="F117" s="68" t="s">
        <v>123</v>
      </c>
      <c r="G117" s="69">
        <f>+G118+G120+G122+G124</f>
        <v>0</v>
      </c>
      <c r="H117" s="69">
        <f>+H118+H120+H122+H124</f>
        <v>27013.934213185374</v>
      </c>
      <c r="I117" s="69">
        <f>+I118+I120+I122+I124</f>
        <v>0</v>
      </c>
      <c r="J117" s="69">
        <f>+J118+J120+J122+J124</f>
        <v>27013.934213185374</v>
      </c>
      <c r="K117" s="166">
        <f>+K118+K120+K122+K124</f>
        <v>3.7164426476896705E-3</v>
      </c>
    </row>
    <row r="118" spans="1:11" x14ac:dyDescent="0.3">
      <c r="A118" s="167">
        <v>2</v>
      </c>
      <c r="B118" s="72">
        <v>2</v>
      </c>
      <c r="C118" s="72">
        <v>4</v>
      </c>
      <c r="D118" s="72">
        <v>1</v>
      </c>
      <c r="E118" s="72"/>
      <c r="F118" s="71" t="s">
        <v>124</v>
      </c>
      <c r="G118" s="74">
        <f>G119</f>
        <v>0</v>
      </c>
      <c r="H118" s="74">
        <f>H119</f>
        <v>27013.934213185374</v>
      </c>
      <c r="I118" s="74">
        <f>I119</f>
        <v>0</v>
      </c>
      <c r="J118" s="74">
        <f>J119</f>
        <v>27013.934213185374</v>
      </c>
      <c r="K118" s="168">
        <f>K119</f>
        <v>3.7164426476896705E-3</v>
      </c>
    </row>
    <row r="119" spans="1:11" x14ac:dyDescent="0.3">
      <c r="A119" s="169">
        <v>2</v>
      </c>
      <c r="B119" s="86">
        <v>2</v>
      </c>
      <c r="C119" s="86">
        <v>4</v>
      </c>
      <c r="D119" s="86">
        <v>1</v>
      </c>
      <c r="E119" s="86" t="s">
        <v>40</v>
      </c>
      <c r="F119" s="87" t="s">
        <v>124</v>
      </c>
      <c r="G119" s="92">
        <v>0</v>
      </c>
      <c r="H119" s="92">
        <v>27013.934213185374</v>
      </c>
      <c r="I119" s="92">
        <v>0</v>
      </c>
      <c r="J119" s="89">
        <f>SUBTOTAL(9,G119:I119)</f>
        <v>27013.934213185374</v>
      </c>
      <c r="K119" s="170">
        <f>IFERROR(J119/$J$19*100,"0.00")</f>
        <v>3.7164426476896705E-3</v>
      </c>
    </row>
    <row r="120" spans="1:11" x14ac:dyDescent="0.3">
      <c r="A120" s="167">
        <v>2</v>
      </c>
      <c r="B120" s="72">
        <v>2</v>
      </c>
      <c r="C120" s="72">
        <v>4</v>
      </c>
      <c r="D120" s="72">
        <v>2</v>
      </c>
      <c r="E120" s="72"/>
      <c r="F120" s="71" t="s">
        <v>125</v>
      </c>
      <c r="G120" s="74">
        <f>G121</f>
        <v>0</v>
      </c>
      <c r="H120" s="74">
        <f>H121</f>
        <v>0</v>
      </c>
      <c r="I120" s="74">
        <f>I121</f>
        <v>0</v>
      </c>
      <c r="J120" s="74">
        <f>J121</f>
        <v>0</v>
      </c>
      <c r="K120" s="168">
        <f>K121</f>
        <v>0</v>
      </c>
    </row>
    <row r="121" spans="1:11" x14ac:dyDescent="0.3">
      <c r="A121" s="173">
        <v>2</v>
      </c>
      <c r="B121" s="86">
        <v>2</v>
      </c>
      <c r="C121" s="86">
        <v>4</v>
      </c>
      <c r="D121" s="86">
        <v>2</v>
      </c>
      <c r="E121" s="86" t="s">
        <v>40</v>
      </c>
      <c r="F121" s="96" t="s">
        <v>125</v>
      </c>
      <c r="G121" s="89">
        <v>0</v>
      </c>
      <c r="H121" s="89">
        <v>0</v>
      </c>
      <c r="I121" s="89">
        <v>0</v>
      </c>
      <c r="J121" s="89">
        <f>SUBTOTAL(9,G121:I121)</f>
        <v>0</v>
      </c>
      <c r="K121" s="170">
        <f>IFERROR(J121/$J$19*100,"0.00")</f>
        <v>0</v>
      </c>
    </row>
    <row r="122" spans="1:11" x14ac:dyDescent="0.3">
      <c r="A122" s="167">
        <v>2</v>
      </c>
      <c r="B122" s="72">
        <v>2</v>
      </c>
      <c r="C122" s="72">
        <v>4</v>
      </c>
      <c r="D122" s="72">
        <v>3</v>
      </c>
      <c r="E122" s="72"/>
      <c r="F122" s="71" t="s">
        <v>126</v>
      </c>
      <c r="G122" s="74">
        <f>G123</f>
        <v>0</v>
      </c>
      <c r="H122" s="74">
        <f>H123</f>
        <v>0</v>
      </c>
      <c r="I122" s="74">
        <f>I123</f>
        <v>0</v>
      </c>
      <c r="J122" s="74">
        <f>J123</f>
        <v>0</v>
      </c>
      <c r="K122" s="168">
        <f>K123</f>
        <v>0</v>
      </c>
    </row>
    <row r="123" spans="1:11" x14ac:dyDescent="0.3">
      <c r="A123" s="173">
        <v>2</v>
      </c>
      <c r="B123" s="86">
        <v>2</v>
      </c>
      <c r="C123" s="86">
        <v>4</v>
      </c>
      <c r="D123" s="86">
        <v>3</v>
      </c>
      <c r="E123" s="86" t="s">
        <v>40</v>
      </c>
      <c r="F123" s="96" t="s">
        <v>126</v>
      </c>
      <c r="G123" s="89">
        <v>0</v>
      </c>
      <c r="H123" s="89">
        <v>0</v>
      </c>
      <c r="I123" s="89">
        <v>0</v>
      </c>
      <c r="J123" s="89">
        <f>SUBTOTAL(9,G123:I123)</f>
        <v>0</v>
      </c>
      <c r="K123" s="170">
        <f>IFERROR(J123/$J$19*100,"0.00")</f>
        <v>0</v>
      </c>
    </row>
    <row r="124" spans="1:11" x14ac:dyDescent="0.3">
      <c r="A124" s="167">
        <v>2</v>
      </c>
      <c r="B124" s="72">
        <v>2</v>
      </c>
      <c r="C124" s="72">
        <v>4</v>
      </c>
      <c r="D124" s="72">
        <v>4</v>
      </c>
      <c r="E124" s="72"/>
      <c r="F124" s="71" t="s">
        <v>127</v>
      </c>
      <c r="G124" s="74">
        <f>G125</f>
        <v>0</v>
      </c>
      <c r="H124" s="74">
        <f>H125</f>
        <v>0</v>
      </c>
      <c r="I124" s="74">
        <f>I125</f>
        <v>0</v>
      </c>
      <c r="J124" s="74">
        <f>J125</f>
        <v>0</v>
      </c>
      <c r="K124" s="168">
        <f>K125</f>
        <v>0</v>
      </c>
    </row>
    <row r="125" spans="1:11" x14ac:dyDescent="0.3">
      <c r="A125" s="173">
        <v>2</v>
      </c>
      <c r="B125" s="86">
        <v>2</v>
      </c>
      <c r="C125" s="86">
        <v>4</v>
      </c>
      <c r="D125" s="86">
        <v>4</v>
      </c>
      <c r="E125" s="86" t="s">
        <v>40</v>
      </c>
      <c r="F125" s="96" t="s">
        <v>127</v>
      </c>
      <c r="G125" s="89">
        <v>0</v>
      </c>
      <c r="H125" s="89">
        <v>0</v>
      </c>
      <c r="I125" s="89">
        <v>0</v>
      </c>
      <c r="J125" s="89">
        <f>SUBTOTAL(9,G125:I125)</f>
        <v>0</v>
      </c>
      <c r="K125" s="170">
        <f>IFERROR(J125/$J$19*100,"0.00")</f>
        <v>0</v>
      </c>
    </row>
    <row r="126" spans="1:11" x14ac:dyDescent="0.3">
      <c r="A126" s="165">
        <v>2</v>
      </c>
      <c r="B126" s="67">
        <v>2</v>
      </c>
      <c r="C126" s="67">
        <v>5</v>
      </c>
      <c r="D126" s="67"/>
      <c r="E126" s="67"/>
      <c r="F126" s="68" t="s">
        <v>128</v>
      </c>
      <c r="G126" s="69">
        <f>+G127+G129+G131+G137+G139+G141+G143+G145</f>
        <v>0</v>
      </c>
      <c r="H126" s="69">
        <f>+H127+H129+H131+H137+H139+H141+H143+H145</f>
        <v>0</v>
      </c>
      <c r="I126" s="69">
        <f>+I127+I129+I131+I137+I139+I141+I143+I145</f>
        <v>0</v>
      </c>
      <c r="J126" s="69">
        <f>+J127+J129+J131+J137+J139+J141+J143+J145</f>
        <v>0</v>
      </c>
      <c r="K126" s="166">
        <f>+K127+K129+K131+K137+K139+K141+K143+K145</f>
        <v>0</v>
      </c>
    </row>
    <row r="127" spans="1:11" x14ac:dyDescent="0.3">
      <c r="A127" s="167">
        <v>2</v>
      </c>
      <c r="B127" s="72">
        <v>2</v>
      </c>
      <c r="C127" s="72">
        <v>5</v>
      </c>
      <c r="D127" s="72">
        <v>1</v>
      </c>
      <c r="E127" s="72"/>
      <c r="F127" s="71" t="s">
        <v>129</v>
      </c>
      <c r="G127" s="74">
        <f>G128</f>
        <v>0</v>
      </c>
      <c r="H127" s="74">
        <f>H128</f>
        <v>0</v>
      </c>
      <c r="I127" s="74">
        <f>I128</f>
        <v>0</v>
      </c>
      <c r="J127" s="74">
        <f>J128</f>
        <v>0</v>
      </c>
      <c r="K127" s="168">
        <f>K128</f>
        <v>0</v>
      </c>
    </row>
    <row r="128" spans="1:11" x14ac:dyDescent="0.3">
      <c r="A128" s="173">
        <v>2</v>
      </c>
      <c r="B128" s="86">
        <v>2</v>
      </c>
      <c r="C128" s="86">
        <v>5</v>
      </c>
      <c r="D128" s="86">
        <v>1</v>
      </c>
      <c r="E128" s="86" t="s">
        <v>40</v>
      </c>
      <c r="F128" s="96" t="s">
        <v>129</v>
      </c>
      <c r="G128" s="89">
        <v>0</v>
      </c>
      <c r="H128" s="89">
        <v>0</v>
      </c>
      <c r="I128" s="89">
        <v>0</v>
      </c>
      <c r="J128" s="89">
        <f>SUBTOTAL(9,G128:I128)</f>
        <v>0</v>
      </c>
      <c r="K128" s="170">
        <f>IFERROR(J128/$J$19*100,"0.00")</f>
        <v>0</v>
      </c>
    </row>
    <row r="129" spans="1:11" x14ac:dyDescent="0.3">
      <c r="A129" s="178">
        <v>2</v>
      </c>
      <c r="B129" s="72">
        <v>2</v>
      </c>
      <c r="C129" s="72">
        <v>5</v>
      </c>
      <c r="D129" s="72">
        <v>2</v>
      </c>
      <c r="E129" s="72"/>
      <c r="F129" s="107" t="s">
        <v>130</v>
      </c>
      <c r="G129" s="74">
        <f>G130</f>
        <v>0</v>
      </c>
      <c r="H129" s="74">
        <f>H130</f>
        <v>0</v>
      </c>
      <c r="I129" s="74">
        <f>I130</f>
        <v>0</v>
      </c>
      <c r="J129" s="74">
        <f>J130</f>
        <v>0</v>
      </c>
      <c r="K129" s="168">
        <f>K130</f>
        <v>0</v>
      </c>
    </row>
    <row r="130" spans="1:11" x14ac:dyDescent="0.3">
      <c r="A130" s="173">
        <v>2</v>
      </c>
      <c r="B130" s="86">
        <v>2</v>
      </c>
      <c r="C130" s="86">
        <v>5</v>
      </c>
      <c r="D130" s="86">
        <v>2</v>
      </c>
      <c r="E130" s="86" t="s">
        <v>40</v>
      </c>
      <c r="F130" s="96" t="s">
        <v>130</v>
      </c>
      <c r="G130" s="89">
        <v>0</v>
      </c>
      <c r="H130" s="89">
        <v>0</v>
      </c>
      <c r="I130" s="89">
        <v>0</v>
      </c>
      <c r="J130" s="89">
        <f>SUBTOTAL(9,G130:I130)</f>
        <v>0</v>
      </c>
      <c r="K130" s="170">
        <f>IFERROR(J130/$J$19*100,"0.00")</f>
        <v>0</v>
      </c>
    </row>
    <row r="131" spans="1:11" x14ac:dyDescent="0.3">
      <c r="A131" s="167">
        <v>2</v>
      </c>
      <c r="B131" s="72">
        <v>2</v>
      </c>
      <c r="C131" s="72">
        <v>5</v>
      </c>
      <c r="D131" s="72">
        <v>3</v>
      </c>
      <c r="E131" s="72"/>
      <c r="F131" s="71" t="s">
        <v>131</v>
      </c>
      <c r="G131" s="74">
        <f>SUM(G132:G136)</f>
        <v>0</v>
      </c>
      <c r="H131" s="74">
        <f>SUM(H132:H136)</f>
        <v>0</v>
      </c>
      <c r="I131" s="74">
        <f>SUM(I132:I136)</f>
        <v>0</v>
      </c>
      <c r="J131" s="74">
        <f>SUM(J132:J136)</f>
        <v>0</v>
      </c>
      <c r="K131" s="168">
        <f>SUM(K132:K136)</f>
        <v>0</v>
      </c>
    </row>
    <row r="132" spans="1:11" x14ac:dyDescent="0.3">
      <c r="A132" s="173">
        <v>2</v>
      </c>
      <c r="B132" s="86">
        <v>2</v>
      </c>
      <c r="C132" s="86">
        <v>5</v>
      </c>
      <c r="D132" s="86">
        <v>3</v>
      </c>
      <c r="E132" s="86" t="s">
        <v>40</v>
      </c>
      <c r="F132" s="96" t="s">
        <v>132</v>
      </c>
      <c r="G132" s="89">
        <v>0</v>
      </c>
      <c r="H132" s="89">
        <v>0</v>
      </c>
      <c r="I132" s="89">
        <v>0</v>
      </c>
      <c r="J132" s="89">
        <f>SUBTOTAL(9,G132:I132)</f>
        <v>0</v>
      </c>
      <c r="K132" s="170">
        <f>IFERROR(J132/$J$19*100,"0.00")</f>
        <v>0</v>
      </c>
    </row>
    <row r="133" spans="1:11" x14ac:dyDescent="0.3">
      <c r="A133" s="173">
        <v>2</v>
      </c>
      <c r="B133" s="86">
        <v>2</v>
      </c>
      <c r="C133" s="86">
        <v>5</v>
      </c>
      <c r="D133" s="86">
        <v>3</v>
      </c>
      <c r="E133" s="86" t="s">
        <v>42</v>
      </c>
      <c r="F133" s="96" t="s">
        <v>133</v>
      </c>
      <c r="G133" s="89">
        <v>0</v>
      </c>
      <c r="H133" s="89">
        <v>0</v>
      </c>
      <c r="I133" s="89">
        <v>0</v>
      </c>
      <c r="J133" s="89">
        <f>SUBTOTAL(9,G133:I133)</f>
        <v>0</v>
      </c>
      <c r="K133" s="170">
        <f>IFERROR(J133/$J$19*100,"0.00")</f>
        <v>0</v>
      </c>
    </row>
    <row r="134" spans="1:11" x14ac:dyDescent="0.3">
      <c r="A134" s="173">
        <v>2</v>
      </c>
      <c r="B134" s="86">
        <v>2</v>
      </c>
      <c r="C134" s="86">
        <v>5</v>
      </c>
      <c r="D134" s="86">
        <v>3</v>
      </c>
      <c r="E134" s="86" t="s">
        <v>44</v>
      </c>
      <c r="F134" s="96" t="s">
        <v>134</v>
      </c>
      <c r="G134" s="89">
        <v>0</v>
      </c>
      <c r="H134" s="89">
        <v>0</v>
      </c>
      <c r="I134" s="89">
        <v>0</v>
      </c>
      <c r="J134" s="89">
        <f>SUBTOTAL(9,G134:I134)</f>
        <v>0</v>
      </c>
      <c r="K134" s="170">
        <f>IFERROR(J134/$J$19*100,"0.00")</f>
        <v>0</v>
      </c>
    </row>
    <row r="135" spans="1:11" x14ac:dyDescent="0.3">
      <c r="A135" s="173">
        <v>2</v>
      </c>
      <c r="B135" s="86">
        <v>2</v>
      </c>
      <c r="C135" s="86">
        <v>5</v>
      </c>
      <c r="D135" s="86">
        <v>3</v>
      </c>
      <c r="E135" s="86" t="s">
        <v>46</v>
      </c>
      <c r="F135" s="96" t="s">
        <v>135</v>
      </c>
      <c r="G135" s="89">
        <v>0</v>
      </c>
      <c r="H135" s="89">
        <v>0</v>
      </c>
      <c r="I135" s="89">
        <v>0</v>
      </c>
      <c r="J135" s="89">
        <f>SUBTOTAL(9,G135:I135)</f>
        <v>0</v>
      </c>
      <c r="K135" s="170">
        <f>IFERROR(J135/$J$19*100,"0.00")</f>
        <v>0</v>
      </c>
    </row>
    <row r="136" spans="1:11" x14ac:dyDescent="0.3">
      <c r="A136" s="173">
        <v>2</v>
      </c>
      <c r="B136" s="86">
        <v>2</v>
      </c>
      <c r="C136" s="86">
        <v>5</v>
      </c>
      <c r="D136" s="86">
        <v>3</v>
      </c>
      <c r="E136" s="86" t="s">
        <v>48</v>
      </c>
      <c r="F136" s="96" t="s">
        <v>136</v>
      </c>
      <c r="G136" s="89">
        <v>0</v>
      </c>
      <c r="H136" s="89">
        <v>0</v>
      </c>
      <c r="I136" s="89">
        <v>0</v>
      </c>
      <c r="J136" s="89">
        <f>SUBTOTAL(9,G136:I136)</f>
        <v>0</v>
      </c>
      <c r="K136" s="170">
        <f>IFERROR(J136/$J$19*100,"0.00")</f>
        <v>0</v>
      </c>
    </row>
    <row r="137" spans="1:11" x14ac:dyDescent="0.3">
      <c r="A137" s="167">
        <v>2</v>
      </c>
      <c r="B137" s="72">
        <v>2</v>
      </c>
      <c r="C137" s="72">
        <v>5</v>
      </c>
      <c r="D137" s="72">
        <v>4</v>
      </c>
      <c r="E137" s="72"/>
      <c r="F137" s="71" t="s">
        <v>137</v>
      </c>
      <c r="G137" s="74">
        <f>G138</f>
        <v>0</v>
      </c>
      <c r="H137" s="74">
        <f>H138</f>
        <v>0</v>
      </c>
      <c r="I137" s="74">
        <f>I138</f>
        <v>0</v>
      </c>
      <c r="J137" s="74">
        <f>J138</f>
        <v>0</v>
      </c>
      <c r="K137" s="168">
        <f>K138</f>
        <v>0</v>
      </c>
    </row>
    <row r="138" spans="1:11" x14ac:dyDescent="0.3">
      <c r="A138" s="173">
        <v>2</v>
      </c>
      <c r="B138" s="86">
        <v>2</v>
      </c>
      <c r="C138" s="86">
        <v>5</v>
      </c>
      <c r="D138" s="86">
        <v>4</v>
      </c>
      <c r="E138" s="86" t="s">
        <v>40</v>
      </c>
      <c r="F138" s="96" t="s">
        <v>137</v>
      </c>
      <c r="G138" s="89">
        <v>0</v>
      </c>
      <c r="H138" s="89">
        <v>0</v>
      </c>
      <c r="I138" s="89">
        <v>0</v>
      </c>
      <c r="J138" s="89">
        <f>SUBTOTAL(9,G138:I138)</f>
        <v>0</v>
      </c>
      <c r="K138" s="170">
        <f>IFERROR(J138/$J$19*100,"0.00")</f>
        <v>0</v>
      </c>
    </row>
    <row r="139" spans="1:11" x14ac:dyDescent="0.3">
      <c r="A139" s="178">
        <v>2</v>
      </c>
      <c r="B139" s="72">
        <v>2</v>
      </c>
      <c r="C139" s="72">
        <v>5</v>
      </c>
      <c r="D139" s="72">
        <v>5</v>
      </c>
      <c r="E139" s="72"/>
      <c r="F139" s="107" t="s">
        <v>138</v>
      </c>
      <c r="G139" s="108">
        <f>+G140</f>
        <v>0</v>
      </c>
      <c r="H139" s="108">
        <f>+H140</f>
        <v>0</v>
      </c>
      <c r="I139" s="108">
        <f>+I140</f>
        <v>0</v>
      </c>
      <c r="J139" s="108">
        <f>+J140</f>
        <v>0</v>
      </c>
      <c r="K139" s="179">
        <f>+K140</f>
        <v>0</v>
      </c>
    </row>
    <row r="140" spans="1:11" x14ac:dyDescent="0.3">
      <c r="A140" s="173">
        <v>2</v>
      </c>
      <c r="B140" s="86">
        <v>2</v>
      </c>
      <c r="C140" s="86">
        <v>5</v>
      </c>
      <c r="D140" s="86">
        <v>5</v>
      </c>
      <c r="E140" s="86" t="s">
        <v>40</v>
      </c>
      <c r="F140" s="96" t="s">
        <v>138</v>
      </c>
      <c r="G140" s="89">
        <v>0</v>
      </c>
      <c r="H140" s="89">
        <v>0</v>
      </c>
      <c r="I140" s="89">
        <v>0</v>
      </c>
      <c r="J140" s="89">
        <f>SUBTOTAL(9,G140:I140)</f>
        <v>0</v>
      </c>
      <c r="K140" s="170">
        <f>IFERROR(J140/$J$19*100,"0.00")</f>
        <v>0</v>
      </c>
    </row>
    <row r="141" spans="1:11" x14ac:dyDescent="0.3">
      <c r="A141" s="178">
        <v>2</v>
      </c>
      <c r="B141" s="72">
        <v>2</v>
      </c>
      <c r="C141" s="72">
        <v>5</v>
      </c>
      <c r="D141" s="72">
        <v>6</v>
      </c>
      <c r="E141" s="72"/>
      <c r="F141" s="107" t="s">
        <v>139</v>
      </c>
      <c r="G141" s="74">
        <f>G142</f>
        <v>0</v>
      </c>
      <c r="H141" s="74">
        <f>H142</f>
        <v>0</v>
      </c>
      <c r="I141" s="74">
        <f>I142</f>
        <v>0</v>
      </c>
      <c r="J141" s="74">
        <f>J142</f>
        <v>0</v>
      </c>
      <c r="K141" s="168">
        <f>K142</f>
        <v>0</v>
      </c>
    </row>
    <row r="142" spans="1:11" x14ac:dyDescent="0.3">
      <c r="A142" s="173">
        <v>2</v>
      </c>
      <c r="B142" s="86">
        <v>2</v>
      </c>
      <c r="C142" s="86">
        <v>5</v>
      </c>
      <c r="D142" s="86">
        <v>6</v>
      </c>
      <c r="E142" s="86" t="s">
        <v>40</v>
      </c>
      <c r="F142" s="96" t="s">
        <v>139</v>
      </c>
      <c r="G142" s="89">
        <v>0</v>
      </c>
      <c r="H142" s="89">
        <v>0</v>
      </c>
      <c r="I142" s="89">
        <v>0</v>
      </c>
      <c r="J142" s="89">
        <f>SUBTOTAL(9,G142:I142)</f>
        <v>0</v>
      </c>
      <c r="K142" s="170">
        <f>IFERROR(J142/$J$19*100,"0.00")</f>
        <v>0</v>
      </c>
    </row>
    <row r="143" spans="1:11" x14ac:dyDescent="0.3">
      <c r="A143" s="178">
        <v>2</v>
      </c>
      <c r="B143" s="72">
        <v>2</v>
      </c>
      <c r="C143" s="72">
        <v>5</v>
      </c>
      <c r="D143" s="72">
        <v>7</v>
      </c>
      <c r="E143" s="72"/>
      <c r="F143" s="107" t="s">
        <v>140</v>
      </c>
      <c r="G143" s="108">
        <f>+G144</f>
        <v>0</v>
      </c>
      <c r="H143" s="108">
        <f>+H144</f>
        <v>0</v>
      </c>
      <c r="I143" s="108">
        <f>+I144</f>
        <v>0</v>
      </c>
      <c r="J143" s="108">
        <f>+J144</f>
        <v>0</v>
      </c>
      <c r="K143" s="179">
        <f>+K144</f>
        <v>0</v>
      </c>
    </row>
    <row r="144" spans="1:11" x14ac:dyDescent="0.3">
      <c r="A144" s="173">
        <v>2</v>
      </c>
      <c r="B144" s="86">
        <v>2</v>
      </c>
      <c r="C144" s="86">
        <v>5</v>
      </c>
      <c r="D144" s="86">
        <v>7</v>
      </c>
      <c r="E144" s="86" t="s">
        <v>40</v>
      </c>
      <c r="F144" s="96" t="s">
        <v>140</v>
      </c>
      <c r="G144" s="89">
        <v>0</v>
      </c>
      <c r="H144" s="89">
        <v>0</v>
      </c>
      <c r="I144" s="89">
        <v>0</v>
      </c>
      <c r="J144" s="89">
        <f>SUBTOTAL(9,G144:I144)</f>
        <v>0</v>
      </c>
      <c r="K144" s="170">
        <f>IFERROR(J144/$J$19*100,"0.00")</f>
        <v>0</v>
      </c>
    </row>
    <row r="145" spans="1:12" x14ac:dyDescent="0.3">
      <c r="A145" s="178">
        <v>2</v>
      </c>
      <c r="B145" s="72">
        <v>2</v>
      </c>
      <c r="C145" s="72">
        <v>5</v>
      </c>
      <c r="D145" s="72">
        <v>8</v>
      </c>
      <c r="E145" s="72"/>
      <c r="F145" s="107" t="s">
        <v>141</v>
      </c>
      <c r="G145" s="74">
        <f>G146</f>
        <v>0</v>
      </c>
      <c r="H145" s="74">
        <f>H146</f>
        <v>0</v>
      </c>
      <c r="I145" s="74">
        <f>I146</f>
        <v>0</v>
      </c>
      <c r="J145" s="74">
        <f>J146</f>
        <v>0</v>
      </c>
      <c r="K145" s="168">
        <f>K146</f>
        <v>0</v>
      </c>
    </row>
    <row r="146" spans="1:12" x14ac:dyDescent="0.3">
      <c r="A146" s="173">
        <v>2</v>
      </c>
      <c r="B146" s="86">
        <v>2</v>
      </c>
      <c r="C146" s="86">
        <v>5</v>
      </c>
      <c r="D146" s="86">
        <v>8</v>
      </c>
      <c r="E146" s="86" t="s">
        <v>40</v>
      </c>
      <c r="F146" s="96" t="s">
        <v>141</v>
      </c>
      <c r="G146" s="89">
        <v>0</v>
      </c>
      <c r="H146" s="89">
        <v>0</v>
      </c>
      <c r="I146" s="89">
        <v>0</v>
      </c>
      <c r="J146" s="89">
        <f>SUBTOTAL(9,G146:I146)</f>
        <v>0</v>
      </c>
      <c r="K146" s="170">
        <f>IFERROR(J146/$J$19*100,"0.00")</f>
        <v>0</v>
      </c>
    </row>
    <row r="147" spans="1:12" x14ac:dyDescent="0.3">
      <c r="A147" s="165">
        <v>2</v>
      </c>
      <c r="B147" s="67">
        <v>2</v>
      </c>
      <c r="C147" s="67">
        <v>6</v>
      </c>
      <c r="D147" s="67"/>
      <c r="E147" s="67"/>
      <c r="F147" s="68" t="s">
        <v>142</v>
      </c>
      <c r="G147" s="69">
        <f>+G148+G150+G152+G154+G156+G158+G160+G162+G164</f>
        <v>0</v>
      </c>
      <c r="H147" s="69">
        <f>+H148+H150+H152+H154+H156+H158+H160+H162+H164</f>
        <v>328364.4854523752</v>
      </c>
      <c r="I147" s="69">
        <f>+I148+I150+I152+I154+I156+I158+I160+I162+I164</f>
        <v>0</v>
      </c>
      <c r="J147" s="69">
        <f>+J148+J150+J152+J154+J156+J158+J160+J162+J164</f>
        <v>328364.4854523752</v>
      </c>
      <c r="K147" s="166">
        <f>+K148+K150+K152+K154+K156+K158+K160+K162+K164</f>
        <v>4.517475196656974E-2</v>
      </c>
    </row>
    <row r="148" spans="1:12" x14ac:dyDescent="0.3">
      <c r="A148" s="167">
        <v>2</v>
      </c>
      <c r="B148" s="72">
        <v>2</v>
      </c>
      <c r="C148" s="72">
        <v>6</v>
      </c>
      <c r="D148" s="72">
        <v>1</v>
      </c>
      <c r="E148" s="72"/>
      <c r="F148" s="71" t="s">
        <v>143</v>
      </c>
      <c r="G148" s="74">
        <f>G149</f>
        <v>0</v>
      </c>
      <c r="H148" s="74">
        <f>H149</f>
        <v>303364.4854523752</v>
      </c>
      <c r="I148" s="74">
        <f>I149</f>
        <v>0</v>
      </c>
      <c r="J148" s="74">
        <f>J149</f>
        <v>303364.4854523752</v>
      </c>
      <c r="K148" s="168">
        <f>K149</f>
        <v>4.1735376366591699E-2</v>
      </c>
    </row>
    <row r="149" spans="1:12" s="83" customFormat="1" x14ac:dyDescent="0.3">
      <c r="A149" s="180">
        <v>2</v>
      </c>
      <c r="B149" s="77">
        <v>2</v>
      </c>
      <c r="C149" s="77">
        <v>6</v>
      </c>
      <c r="D149" s="77">
        <v>1</v>
      </c>
      <c r="E149" s="77" t="s">
        <v>40</v>
      </c>
      <c r="F149" s="181" t="s">
        <v>143</v>
      </c>
      <c r="G149" s="80">
        <v>0</v>
      </c>
      <c r="H149" s="80">
        <v>303364.4854523752</v>
      </c>
      <c r="I149" s="80">
        <v>0</v>
      </c>
      <c r="J149" s="80">
        <f>SUBTOTAL(9,G149:I149)</f>
        <v>303364.4854523752</v>
      </c>
      <c r="K149" s="182">
        <f>IFERROR(J149/$J$19*100,"0.00")</f>
        <v>4.1735376366591699E-2</v>
      </c>
      <c r="L149" s="82"/>
    </row>
    <row r="150" spans="1:12" x14ac:dyDescent="0.3">
      <c r="A150" s="167">
        <v>2</v>
      </c>
      <c r="B150" s="72">
        <v>2</v>
      </c>
      <c r="C150" s="72">
        <v>6</v>
      </c>
      <c r="D150" s="72">
        <v>2</v>
      </c>
      <c r="E150" s="72"/>
      <c r="F150" s="71" t="s">
        <v>144</v>
      </c>
      <c r="G150" s="74">
        <f>G151</f>
        <v>0</v>
      </c>
      <c r="H150" s="74">
        <f>H151</f>
        <v>0</v>
      </c>
      <c r="I150" s="74">
        <f>I151</f>
        <v>0</v>
      </c>
      <c r="J150" s="74">
        <f>J151</f>
        <v>0</v>
      </c>
      <c r="K150" s="168">
        <f>K151</f>
        <v>0</v>
      </c>
    </row>
    <row r="151" spans="1:12" x14ac:dyDescent="0.3">
      <c r="A151" s="173">
        <v>2</v>
      </c>
      <c r="B151" s="86">
        <v>2</v>
      </c>
      <c r="C151" s="86">
        <v>6</v>
      </c>
      <c r="D151" s="86">
        <v>2</v>
      </c>
      <c r="E151" s="86" t="s">
        <v>40</v>
      </c>
      <c r="F151" s="96" t="s">
        <v>144</v>
      </c>
      <c r="G151" s="89">
        <v>0</v>
      </c>
      <c r="H151" s="89">
        <v>0</v>
      </c>
      <c r="I151" s="89">
        <v>0</v>
      </c>
      <c r="J151" s="89">
        <f>SUBTOTAL(9,G151:I151)</f>
        <v>0</v>
      </c>
      <c r="K151" s="170">
        <f>IFERROR(J151/$J$19*100,"0.00")</f>
        <v>0</v>
      </c>
    </row>
    <row r="152" spans="1:12" x14ac:dyDescent="0.3">
      <c r="A152" s="167">
        <v>2</v>
      </c>
      <c r="B152" s="72">
        <v>2</v>
      </c>
      <c r="C152" s="72">
        <v>6</v>
      </c>
      <c r="D152" s="72">
        <v>3</v>
      </c>
      <c r="E152" s="72"/>
      <c r="F152" s="71" t="s">
        <v>145</v>
      </c>
      <c r="G152" s="74">
        <f>G153</f>
        <v>0</v>
      </c>
      <c r="H152" s="74">
        <f>H153</f>
        <v>25000</v>
      </c>
      <c r="I152" s="74">
        <f>I153</f>
        <v>0</v>
      </c>
      <c r="J152" s="74">
        <f>J153</f>
        <v>25000</v>
      </c>
      <c r="K152" s="168">
        <f>K153</f>
        <v>3.4393755999780405E-3</v>
      </c>
    </row>
    <row r="153" spans="1:12" x14ac:dyDescent="0.3">
      <c r="A153" s="173">
        <v>2</v>
      </c>
      <c r="B153" s="86">
        <v>2</v>
      </c>
      <c r="C153" s="86">
        <v>6</v>
      </c>
      <c r="D153" s="86">
        <v>3</v>
      </c>
      <c r="E153" s="86" t="s">
        <v>40</v>
      </c>
      <c r="F153" s="96" t="s">
        <v>145</v>
      </c>
      <c r="G153" s="89">
        <v>0</v>
      </c>
      <c r="H153" s="89">
        <v>25000</v>
      </c>
      <c r="I153" s="89">
        <v>0</v>
      </c>
      <c r="J153" s="89">
        <f>SUBTOTAL(9,G153:I153)</f>
        <v>25000</v>
      </c>
      <c r="K153" s="170">
        <f>IFERROR(J153/$J$19*100,"0.00")</f>
        <v>3.4393755999780405E-3</v>
      </c>
    </row>
    <row r="154" spans="1:12" x14ac:dyDescent="0.3">
      <c r="A154" s="167">
        <v>2</v>
      </c>
      <c r="B154" s="72">
        <v>2</v>
      </c>
      <c r="C154" s="72">
        <v>6</v>
      </c>
      <c r="D154" s="72">
        <v>4</v>
      </c>
      <c r="E154" s="72"/>
      <c r="F154" s="71" t="s">
        <v>146</v>
      </c>
      <c r="G154" s="74">
        <f>G155</f>
        <v>0</v>
      </c>
      <c r="H154" s="74">
        <f>H155</f>
        <v>0</v>
      </c>
      <c r="I154" s="74">
        <f>I155</f>
        <v>0</v>
      </c>
      <c r="J154" s="74">
        <f>J155</f>
        <v>0</v>
      </c>
      <c r="K154" s="168">
        <f>K155</f>
        <v>0</v>
      </c>
    </row>
    <row r="155" spans="1:12" x14ac:dyDescent="0.3">
      <c r="A155" s="173">
        <v>2</v>
      </c>
      <c r="B155" s="86">
        <v>2</v>
      </c>
      <c r="C155" s="86">
        <v>6</v>
      </c>
      <c r="D155" s="86">
        <v>4</v>
      </c>
      <c r="E155" s="86" t="s">
        <v>40</v>
      </c>
      <c r="F155" s="96" t="s">
        <v>146</v>
      </c>
      <c r="G155" s="89">
        <v>0</v>
      </c>
      <c r="H155" s="89">
        <v>0</v>
      </c>
      <c r="I155" s="89">
        <v>0</v>
      </c>
      <c r="J155" s="89">
        <f>SUBTOTAL(9,G155:I155)</f>
        <v>0</v>
      </c>
      <c r="K155" s="170">
        <f>IFERROR(J155/$J$19*100,"0.00")</f>
        <v>0</v>
      </c>
    </row>
    <row r="156" spans="1:12" x14ac:dyDescent="0.3">
      <c r="A156" s="178">
        <v>2</v>
      </c>
      <c r="B156" s="72">
        <v>2</v>
      </c>
      <c r="C156" s="72">
        <v>6</v>
      </c>
      <c r="D156" s="72">
        <v>5</v>
      </c>
      <c r="E156" s="72"/>
      <c r="F156" s="107" t="s">
        <v>147</v>
      </c>
      <c r="G156" s="108">
        <f>+G157</f>
        <v>0</v>
      </c>
      <c r="H156" s="108">
        <f>+H157</f>
        <v>0</v>
      </c>
      <c r="I156" s="108">
        <f>+I157</f>
        <v>0</v>
      </c>
      <c r="J156" s="108">
        <f>+J157</f>
        <v>0</v>
      </c>
      <c r="K156" s="179">
        <f>+K157</f>
        <v>0</v>
      </c>
    </row>
    <row r="157" spans="1:12" x14ac:dyDescent="0.3">
      <c r="A157" s="173">
        <v>2</v>
      </c>
      <c r="B157" s="86">
        <v>2</v>
      </c>
      <c r="C157" s="86">
        <v>6</v>
      </c>
      <c r="D157" s="86">
        <v>5</v>
      </c>
      <c r="E157" s="86" t="s">
        <v>40</v>
      </c>
      <c r="F157" s="96" t="s">
        <v>147</v>
      </c>
      <c r="G157" s="89">
        <v>0</v>
      </c>
      <c r="H157" s="89">
        <v>0</v>
      </c>
      <c r="I157" s="89">
        <v>0</v>
      </c>
      <c r="J157" s="89">
        <f>SUBTOTAL(9,G157:I157)</f>
        <v>0</v>
      </c>
      <c r="K157" s="170">
        <f>IFERROR(J157/$J$19*100,"0.00")</f>
        <v>0</v>
      </c>
    </row>
    <row r="158" spans="1:12" x14ac:dyDescent="0.3">
      <c r="A158" s="178">
        <v>2</v>
      </c>
      <c r="B158" s="72">
        <v>2</v>
      </c>
      <c r="C158" s="72">
        <v>6</v>
      </c>
      <c r="D158" s="72">
        <v>6</v>
      </c>
      <c r="E158" s="72"/>
      <c r="F158" s="107" t="s">
        <v>148</v>
      </c>
      <c r="G158" s="108">
        <f>+G159</f>
        <v>0</v>
      </c>
      <c r="H158" s="108">
        <f>+H159</f>
        <v>0</v>
      </c>
      <c r="I158" s="108">
        <f>+I159</f>
        <v>0</v>
      </c>
      <c r="J158" s="108">
        <f>+J159</f>
        <v>0</v>
      </c>
      <c r="K158" s="179">
        <f>+K159</f>
        <v>0</v>
      </c>
    </row>
    <row r="159" spans="1:12" x14ac:dyDescent="0.3">
      <c r="A159" s="173">
        <v>2</v>
      </c>
      <c r="B159" s="86">
        <v>2</v>
      </c>
      <c r="C159" s="86">
        <v>6</v>
      </c>
      <c r="D159" s="86">
        <v>6</v>
      </c>
      <c r="E159" s="86" t="s">
        <v>40</v>
      </c>
      <c r="F159" s="96" t="s">
        <v>148</v>
      </c>
      <c r="G159" s="89">
        <v>0</v>
      </c>
      <c r="H159" s="89">
        <v>0</v>
      </c>
      <c r="I159" s="89">
        <v>0</v>
      </c>
      <c r="J159" s="89">
        <f>SUBTOTAL(9,G159:I159)</f>
        <v>0</v>
      </c>
      <c r="K159" s="170">
        <f>IFERROR(J159/$J$19*100,"0.00")</f>
        <v>0</v>
      </c>
    </row>
    <row r="160" spans="1:12" x14ac:dyDescent="0.3">
      <c r="A160" s="178">
        <v>2</v>
      </c>
      <c r="B160" s="72">
        <v>2</v>
      </c>
      <c r="C160" s="72">
        <v>6</v>
      </c>
      <c r="D160" s="72">
        <v>7</v>
      </c>
      <c r="E160" s="72"/>
      <c r="F160" s="107" t="s">
        <v>149</v>
      </c>
      <c r="G160" s="108">
        <f>+G161</f>
        <v>0</v>
      </c>
      <c r="H160" s="108">
        <f>+H161</f>
        <v>0</v>
      </c>
      <c r="I160" s="108">
        <f>+I161</f>
        <v>0</v>
      </c>
      <c r="J160" s="108">
        <f>+J161</f>
        <v>0</v>
      </c>
      <c r="K160" s="179">
        <f>+K161</f>
        <v>0</v>
      </c>
    </row>
    <row r="161" spans="1:11" x14ac:dyDescent="0.3">
      <c r="A161" s="173">
        <v>2</v>
      </c>
      <c r="B161" s="86">
        <v>2</v>
      </c>
      <c r="C161" s="86">
        <v>6</v>
      </c>
      <c r="D161" s="86">
        <v>7</v>
      </c>
      <c r="E161" s="86" t="s">
        <v>40</v>
      </c>
      <c r="F161" s="96" t="s">
        <v>149</v>
      </c>
      <c r="G161" s="89">
        <v>0</v>
      </c>
      <c r="H161" s="89">
        <v>0</v>
      </c>
      <c r="I161" s="89">
        <v>0</v>
      </c>
      <c r="J161" s="89">
        <f>SUBTOTAL(9,G161:I161)</f>
        <v>0</v>
      </c>
      <c r="K161" s="170">
        <f>IFERROR(J161/$J$19*100,"0.00")</f>
        <v>0</v>
      </c>
    </row>
    <row r="162" spans="1:11" x14ac:dyDescent="0.3">
      <c r="A162" s="178">
        <v>2</v>
      </c>
      <c r="B162" s="72">
        <v>2</v>
      </c>
      <c r="C162" s="72">
        <v>6</v>
      </c>
      <c r="D162" s="72">
        <v>8</v>
      </c>
      <c r="E162" s="72"/>
      <c r="F162" s="107" t="s">
        <v>150</v>
      </c>
      <c r="G162" s="108">
        <f>+G163</f>
        <v>0</v>
      </c>
      <c r="H162" s="108">
        <f>+H163</f>
        <v>0</v>
      </c>
      <c r="I162" s="108">
        <f>+I163</f>
        <v>0</v>
      </c>
      <c r="J162" s="108">
        <f>+J163</f>
        <v>0</v>
      </c>
      <c r="K162" s="179">
        <f>+K163</f>
        <v>0</v>
      </c>
    </row>
    <row r="163" spans="1:11" x14ac:dyDescent="0.3">
      <c r="A163" s="173">
        <v>2</v>
      </c>
      <c r="B163" s="86">
        <v>2</v>
      </c>
      <c r="C163" s="86">
        <v>6</v>
      </c>
      <c r="D163" s="86">
        <v>8</v>
      </c>
      <c r="E163" s="86" t="s">
        <v>40</v>
      </c>
      <c r="F163" s="96" t="s">
        <v>150</v>
      </c>
      <c r="G163" s="89">
        <v>0</v>
      </c>
      <c r="H163" s="89">
        <v>0</v>
      </c>
      <c r="I163" s="89">
        <v>0</v>
      </c>
      <c r="J163" s="89">
        <f>SUBTOTAL(9,G163:I163)</f>
        <v>0</v>
      </c>
      <c r="K163" s="170">
        <f>IFERROR(J163/$J$19*100,"0.00")</f>
        <v>0</v>
      </c>
    </row>
    <row r="164" spans="1:11" x14ac:dyDescent="0.3">
      <c r="A164" s="178">
        <v>2</v>
      </c>
      <c r="B164" s="72">
        <v>2</v>
      </c>
      <c r="C164" s="72">
        <v>6</v>
      </c>
      <c r="D164" s="72">
        <v>9</v>
      </c>
      <c r="E164" s="72"/>
      <c r="F164" s="107" t="s">
        <v>151</v>
      </c>
      <c r="G164" s="108">
        <f>+G165</f>
        <v>0</v>
      </c>
      <c r="H164" s="108">
        <f>+H165</f>
        <v>0</v>
      </c>
      <c r="I164" s="108">
        <f>+I165</f>
        <v>0</v>
      </c>
      <c r="J164" s="108">
        <f>+J165</f>
        <v>0</v>
      </c>
      <c r="K164" s="179">
        <f>+K165</f>
        <v>0</v>
      </c>
    </row>
    <row r="165" spans="1:11" x14ac:dyDescent="0.3">
      <c r="A165" s="173">
        <v>2</v>
      </c>
      <c r="B165" s="86">
        <v>2</v>
      </c>
      <c r="C165" s="86">
        <v>6</v>
      </c>
      <c r="D165" s="86">
        <v>9</v>
      </c>
      <c r="E165" s="86" t="s">
        <v>40</v>
      </c>
      <c r="F165" s="96" t="s">
        <v>151</v>
      </c>
      <c r="G165" s="89">
        <v>0</v>
      </c>
      <c r="H165" s="89">
        <v>0</v>
      </c>
      <c r="I165" s="89">
        <v>0</v>
      </c>
      <c r="J165" s="89">
        <f>SUBTOTAL(9,G165:I165)</f>
        <v>0</v>
      </c>
      <c r="K165" s="170">
        <f>IFERROR(J165/$J$19*100,"0.00")</f>
        <v>0</v>
      </c>
    </row>
    <row r="166" spans="1:11" x14ac:dyDescent="0.3">
      <c r="A166" s="165">
        <v>2</v>
      </c>
      <c r="B166" s="67">
        <v>2</v>
      </c>
      <c r="C166" s="67">
        <v>7</v>
      </c>
      <c r="D166" s="67"/>
      <c r="E166" s="67"/>
      <c r="F166" s="68" t="s">
        <v>152</v>
      </c>
      <c r="G166" s="69">
        <f>+G167+G175+G182</f>
        <v>0</v>
      </c>
      <c r="H166" s="69">
        <f>+H167+H175+H182</f>
        <v>5592552.666666666</v>
      </c>
      <c r="I166" s="69">
        <f>+I167+I175+I182</f>
        <v>0</v>
      </c>
      <c r="J166" s="69">
        <f>+J167+J175+J182</f>
        <v>5592552.666666666</v>
      </c>
      <c r="K166" s="166">
        <f>+K167+K175+K182</f>
        <v>0.76939556733301817</v>
      </c>
    </row>
    <row r="167" spans="1:11" x14ac:dyDescent="0.3">
      <c r="A167" s="178">
        <v>2</v>
      </c>
      <c r="B167" s="72">
        <v>2</v>
      </c>
      <c r="C167" s="72">
        <v>7</v>
      </c>
      <c r="D167" s="72">
        <v>1</v>
      </c>
      <c r="E167" s="72"/>
      <c r="F167" s="107" t="s">
        <v>153</v>
      </c>
      <c r="G167" s="74">
        <f>SUM(G168:G174)</f>
        <v>0</v>
      </c>
      <c r="H167" s="74">
        <f>SUM(H168:H174)</f>
        <v>69000</v>
      </c>
      <c r="I167" s="74">
        <f>SUM(I168:I174)</f>
        <v>0</v>
      </c>
      <c r="J167" s="74">
        <f>SUM(J168:J174)</f>
        <v>69000</v>
      </c>
      <c r="K167" s="168">
        <f>SUM(K168:K174)</f>
        <v>9.4926766559393916E-3</v>
      </c>
    </row>
    <row r="168" spans="1:11" x14ac:dyDescent="0.3">
      <c r="A168" s="169">
        <v>2</v>
      </c>
      <c r="B168" s="86">
        <v>2</v>
      </c>
      <c r="C168" s="86">
        <v>7</v>
      </c>
      <c r="D168" s="86">
        <v>1</v>
      </c>
      <c r="E168" s="86" t="s">
        <v>40</v>
      </c>
      <c r="F168" s="112" t="s">
        <v>154</v>
      </c>
      <c r="G168" s="89">
        <v>0</v>
      </c>
      <c r="H168" s="89">
        <v>69000</v>
      </c>
      <c r="I168" s="89">
        <v>0</v>
      </c>
      <c r="J168" s="89">
        <f t="shared" ref="J168:J174" si="6">SUBTOTAL(9,G168:I168)</f>
        <v>69000</v>
      </c>
      <c r="K168" s="170">
        <f t="shared" ref="K168:K174" si="7">IFERROR(J168/$J$19*100,"0.00")</f>
        <v>9.4926766559393916E-3</v>
      </c>
    </row>
    <row r="169" spans="1:11" x14ac:dyDescent="0.3">
      <c r="A169" s="169">
        <v>2</v>
      </c>
      <c r="B169" s="86">
        <v>2</v>
      </c>
      <c r="C169" s="86">
        <v>7</v>
      </c>
      <c r="D169" s="86">
        <v>1</v>
      </c>
      <c r="E169" s="86" t="s">
        <v>42</v>
      </c>
      <c r="F169" s="112" t="s">
        <v>155</v>
      </c>
      <c r="G169" s="89">
        <v>0</v>
      </c>
      <c r="H169" s="89">
        <v>0</v>
      </c>
      <c r="I169" s="89">
        <v>0</v>
      </c>
      <c r="J169" s="89">
        <f t="shared" si="6"/>
        <v>0</v>
      </c>
      <c r="K169" s="170">
        <f t="shared" si="7"/>
        <v>0</v>
      </c>
    </row>
    <row r="170" spans="1:11" x14ac:dyDescent="0.3">
      <c r="A170" s="169">
        <v>2</v>
      </c>
      <c r="B170" s="86">
        <v>2</v>
      </c>
      <c r="C170" s="86">
        <v>7</v>
      </c>
      <c r="D170" s="86">
        <v>1</v>
      </c>
      <c r="E170" s="86" t="s">
        <v>44</v>
      </c>
      <c r="F170" s="112" t="s">
        <v>156</v>
      </c>
      <c r="G170" s="89">
        <v>0</v>
      </c>
      <c r="H170" s="89">
        <v>0</v>
      </c>
      <c r="I170" s="89">
        <v>0</v>
      </c>
      <c r="J170" s="89">
        <f t="shared" si="6"/>
        <v>0</v>
      </c>
      <c r="K170" s="170">
        <f t="shared" si="7"/>
        <v>0</v>
      </c>
    </row>
    <row r="171" spans="1:11" x14ac:dyDescent="0.3">
      <c r="A171" s="169">
        <v>2</v>
      </c>
      <c r="B171" s="86">
        <v>2</v>
      </c>
      <c r="C171" s="86">
        <v>7</v>
      </c>
      <c r="D171" s="86">
        <v>1</v>
      </c>
      <c r="E171" s="86" t="s">
        <v>46</v>
      </c>
      <c r="F171" s="112" t="s">
        <v>157</v>
      </c>
      <c r="G171" s="89">
        <v>0</v>
      </c>
      <c r="H171" s="89">
        <v>0</v>
      </c>
      <c r="I171" s="89">
        <v>0</v>
      </c>
      <c r="J171" s="89">
        <f t="shared" si="6"/>
        <v>0</v>
      </c>
      <c r="K171" s="170">
        <f t="shared" si="7"/>
        <v>0</v>
      </c>
    </row>
    <row r="172" spans="1:11" x14ac:dyDescent="0.3">
      <c r="A172" s="169">
        <v>2</v>
      </c>
      <c r="B172" s="86">
        <v>2</v>
      </c>
      <c r="C172" s="86">
        <v>7</v>
      </c>
      <c r="D172" s="86">
        <v>1</v>
      </c>
      <c r="E172" s="86" t="s">
        <v>48</v>
      </c>
      <c r="F172" s="112" t="s">
        <v>158</v>
      </c>
      <c r="G172" s="89">
        <v>0</v>
      </c>
      <c r="H172" s="89">
        <v>0</v>
      </c>
      <c r="I172" s="89">
        <v>0</v>
      </c>
      <c r="J172" s="89">
        <f t="shared" si="6"/>
        <v>0</v>
      </c>
      <c r="K172" s="170">
        <f t="shared" si="7"/>
        <v>0</v>
      </c>
    </row>
    <row r="173" spans="1:11" x14ac:dyDescent="0.3">
      <c r="A173" s="169">
        <v>2</v>
      </c>
      <c r="B173" s="86">
        <v>2</v>
      </c>
      <c r="C173" s="86">
        <v>7</v>
      </c>
      <c r="D173" s="86">
        <v>1</v>
      </c>
      <c r="E173" s="86" t="s">
        <v>50</v>
      </c>
      <c r="F173" s="112" t="s">
        <v>159</v>
      </c>
      <c r="G173" s="89">
        <v>0</v>
      </c>
      <c r="H173" s="89">
        <v>0</v>
      </c>
      <c r="I173" s="89">
        <v>0</v>
      </c>
      <c r="J173" s="89">
        <f t="shared" si="6"/>
        <v>0</v>
      </c>
      <c r="K173" s="170">
        <f t="shared" si="7"/>
        <v>0</v>
      </c>
    </row>
    <row r="174" spans="1:11" x14ac:dyDescent="0.3">
      <c r="A174" s="169">
        <v>2</v>
      </c>
      <c r="B174" s="86">
        <v>2</v>
      </c>
      <c r="C174" s="86">
        <v>7</v>
      </c>
      <c r="D174" s="86">
        <v>1</v>
      </c>
      <c r="E174" s="86" t="s">
        <v>59</v>
      </c>
      <c r="F174" s="112" t="s">
        <v>160</v>
      </c>
      <c r="G174" s="89">
        <v>0</v>
      </c>
      <c r="H174" s="89">
        <v>0</v>
      </c>
      <c r="I174" s="89">
        <v>0</v>
      </c>
      <c r="J174" s="89">
        <f t="shared" si="6"/>
        <v>0</v>
      </c>
      <c r="K174" s="170">
        <f t="shared" si="7"/>
        <v>0</v>
      </c>
    </row>
    <row r="175" spans="1:11" x14ac:dyDescent="0.3">
      <c r="A175" s="167">
        <v>2</v>
      </c>
      <c r="B175" s="72">
        <v>2</v>
      </c>
      <c r="C175" s="72">
        <v>7</v>
      </c>
      <c r="D175" s="72">
        <v>2</v>
      </c>
      <c r="E175" s="72"/>
      <c r="F175" s="71" t="s">
        <v>161</v>
      </c>
      <c r="G175" s="74">
        <f>SUM(G176:G181)</f>
        <v>0</v>
      </c>
      <c r="H175" s="74">
        <f>SUM(H176:H181)</f>
        <v>5523552.666666666</v>
      </c>
      <c r="I175" s="74">
        <f>SUM(I176:I181)</f>
        <v>0</v>
      </c>
      <c r="J175" s="74">
        <f>SUM(J176:J181)</f>
        <v>5523552.666666666</v>
      </c>
      <c r="K175" s="168">
        <f>SUM(K176:K181)</f>
        <v>0.75990289067707883</v>
      </c>
    </row>
    <row r="176" spans="1:11" x14ac:dyDescent="0.3">
      <c r="A176" s="169">
        <v>2</v>
      </c>
      <c r="B176" s="86">
        <v>2</v>
      </c>
      <c r="C176" s="86">
        <v>7</v>
      </c>
      <c r="D176" s="86">
        <v>2</v>
      </c>
      <c r="E176" s="86" t="s">
        <v>40</v>
      </c>
      <c r="F176" s="112" t="s">
        <v>162</v>
      </c>
      <c r="G176" s="89">
        <v>0</v>
      </c>
      <c r="H176" s="89">
        <v>365333.33333333331</v>
      </c>
      <c r="I176" s="89">
        <v>0</v>
      </c>
      <c r="J176" s="89">
        <f t="shared" ref="J176:J181" si="8">SUBTOTAL(9,G176:I176)</f>
        <v>365333.33333333331</v>
      </c>
      <c r="K176" s="170">
        <f t="shared" ref="K176:K181" si="9">IFERROR(J176/$J$19*100,"0.00")</f>
        <v>5.0260742101012432E-2</v>
      </c>
    </row>
    <row r="177" spans="1:11" x14ac:dyDescent="0.3">
      <c r="A177" s="169">
        <v>2</v>
      </c>
      <c r="B177" s="86">
        <v>2</v>
      </c>
      <c r="C177" s="86">
        <v>7</v>
      </c>
      <c r="D177" s="86">
        <v>2</v>
      </c>
      <c r="E177" s="86" t="s">
        <v>42</v>
      </c>
      <c r="F177" s="112" t="s">
        <v>163</v>
      </c>
      <c r="G177" s="89">
        <v>0</v>
      </c>
      <c r="H177" s="89">
        <v>815676.66666666663</v>
      </c>
      <c r="I177" s="89">
        <v>0</v>
      </c>
      <c r="J177" s="89">
        <f t="shared" si="8"/>
        <v>815676.66666666663</v>
      </c>
      <c r="K177" s="170">
        <f t="shared" si="9"/>
        <v>0.11221673699219017</v>
      </c>
    </row>
    <row r="178" spans="1:11" x14ac:dyDescent="0.3">
      <c r="A178" s="169">
        <v>2</v>
      </c>
      <c r="B178" s="86">
        <v>2</v>
      </c>
      <c r="C178" s="86">
        <v>7</v>
      </c>
      <c r="D178" s="86">
        <v>2</v>
      </c>
      <c r="E178" s="86" t="s">
        <v>44</v>
      </c>
      <c r="F178" s="112" t="s">
        <v>164</v>
      </c>
      <c r="G178" s="89">
        <v>0</v>
      </c>
      <c r="H178" s="89">
        <v>0</v>
      </c>
      <c r="I178" s="89">
        <v>0</v>
      </c>
      <c r="J178" s="89">
        <f t="shared" si="8"/>
        <v>0</v>
      </c>
      <c r="K178" s="170">
        <f t="shared" si="9"/>
        <v>0</v>
      </c>
    </row>
    <row r="179" spans="1:11" x14ac:dyDescent="0.3">
      <c r="A179" s="169">
        <v>2</v>
      </c>
      <c r="B179" s="86">
        <v>2</v>
      </c>
      <c r="C179" s="86">
        <v>7</v>
      </c>
      <c r="D179" s="86">
        <v>2</v>
      </c>
      <c r="E179" s="86" t="s">
        <v>46</v>
      </c>
      <c r="F179" s="112" t="s">
        <v>165</v>
      </c>
      <c r="G179" s="92">
        <v>0</v>
      </c>
      <c r="H179" s="92">
        <v>485000</v>
      </c>
      <c r="I179" s="92">
        <v>0</v>
      </c>
      <c r="J179" s="89">
        <f t="shared" si="8"/>
        <v>485000</v>
      </c>
      <c r="K179" s="170">
        <f t="shared" si="9"/>
        <v>6.6723886639573973E-2</v>
      </c>
    </row>
    <row r="180" spans="1:11" x14ac:dyDescent="0.3">
      <c r="A180" s="183">
        <v>2</v>
      </c>
      <c r="B180" s="98">
        <v>2</v>
      </c>
      <c r="C180" s="98">
        <v>7</v>
      </c>
      <c r="D180" s="98">
        <v>2</v>
      </c>
      <c r="E180" s="98" t="s">
        <v>48</v>
      </c>
      <c r="F180" s="184" t="s">
        <v>166</v>
      </c>
      <c r="G180" s="100">
        <v>0</v>
      </c>
      <c r="H180" s="100">
        <v>0</v>
      </c>
      <c r="I180" s="100">
        <v>0</v>
      </c>
      <c r="J180" s="100">
        <f t="shared" si="8"/>
        <v>0</v>
      </c>
      <c r="K180" s="185">
        <f t="shared" si="9"/>
        <v>0</v>
      </c>
    </row>
    <row r="181" spans="1:11" ht="40.5" x14ac:dyDescent="0.3">
      <c r="A181" s="169">
        <v>2</v>
      </c>
      <c r="B181" s="86">
        <v>2</v>
      </c>
      <c r="C181" s="86">
        <v>7</v>
      </c>
      <c r="D181" s="86">
        <v>2</v>
      </c>
      <c r="E181" s="86" t="s">
        <v>50</v>
      </c>
      <c r="F181" s="113" t="s">
        <v>167</v>
      </c>
      <c r="G181" s="89">
        <v>0</v>
      </c>
      <c r="H181" s="89">
        <v>3857542.6666666665</v>
      </c>
      <c r="I181" s="89">
        <v>0</v>
      </c>
      <c r="J181" s="89">
        <f t="shared" si="8"/>
        <v>3857542.6666666665</v>
      </c>
      <c r="K181" s="170">
        <f t="shared" si="9"/>
        <v>0.53070152494430223</v>
      </c>
    </row>
    <row r="182" spans="1:11" x14ac:dyDescent="0.3">
      <c r="A182" s="167">
        <v>2</v>
      </c>
      <c r="B182" s="72">
        <v>2</v>
      </c>
      <c r="C182" s="72">
        <v>7</v>
      </c>
      <c r="D182" s="72">
        <v>3</v>
      </c>
      <c r="E182" s="72"/>
      <c r="F182" s="71" t="s">
        <v>168</v>
      </c>
      <c r="G182" s="74">
        <f>G183</f>
        <v>0</v>
      </c>
      <c r="H182" s="74">
        <f>H183</f>
        <v>0</v>
      </c>
      <c r="I182" s="74">
        <f>I183</f>
        <v>0</v>
      </c>
      <c r="J182" s="74">
        <f>J183</f>
        <v>0</v>
      </c>
      <c r="K182" s="168">
        <f>K183</f>
        <v>0</v>
      </c>
    </row>
    <row r="183" spans="1:11" x14ac:dyDescent="0.3">
      <c r="A183" s="169">
        <v>2</v>
      </c>
      <c r="B183" s="86">
        <v>2</v>
      </c>
      <c r="C183" s="86">
        <v>7</v>
      </c>
      <c r="D183" s="86">
        <v>3</v>
      </c>
      <c r="E183" s="86" t="s">
        <v>40</v>
      </c>
      <c r="F183" s="85" t="s">
        <v>168</v>
      </c>
      <c r="G183" s="89">
        <v>0</v>
      </c>
      <c r="H183" s="89">
        <v>0</v>
      </c>
      <c r="I183" s="89">
        <v>0</v>
      </c>
      <c r="J183" s="89">
        <f>SUBTOTAL(9,G183:I183)</f>
        <v>0</v>
      </c>
      <c r="K183" s="170">
        <f>IFERROR(J183/$J$19*100,"0.00")</f>
        <v>0</v>
      </c>
    </row>
    <row r="184" spans="1:11" x14ac:dyDescent="0.3">
      <c r="A184" s="165">
        <v>2</v>
      </c>
      <c r="B184" s="67">
        <v>2</v>
      </c>
      <c r="C184" s="67">
        <v>8</v>
      </c>
      <c r="D184" s="67"/>
      <c r="E184" s="67"/>
      <c r="F184" s="68" t="s">
        <v>169</v>
      </c>
      <c r="G184" s="69">
        <f>+G185+G187+G189+G191+G193+G197+G202+G209+G213</f>
        <v>1769190.7040066775</v>
      </c>
      <c r="H184" s="69">
        <f>+H185+H187+H189+H191+H193+H197+H202+H209+H213</f>
        <v>15099191.317721836</v>
      </c>
      <c r="I184" s="69">
        <f>+I185+I187+I189+I191+I193+I197+I202+I209+I213</f>
        <v>0</v>
      </c>
      <c r="J184" s="69">
        <f>+J185+J187+J189+J191+J193+J197+J202+J209+J213</f>
        <v>16868382.021728516</v>
      </c>
      <c r="K184" s="166">
        <f>+K185+K187+K189+K191+K193+K197+K202+K209+K213</f>
        <v>2.3206680614656516</v>
      </c>
    </row>
    <row r="185" spans="1:11" x14ac:dyDescent="0.3">
      <c r="A185" s="167">
        <v>2</v>
      </c>
      <c r="B185" s="72">
        <v>2</v>
      </c>
      <c r="C185" s="72">
        <v>8</v>
      </c>
      <c r="D185" s="72">
        <v>1</v>
      </c>
      <c r="E185" s="72"/>
      <c r="F185" s="71" t="s">
        <v>170</v>
      </c>
      <c r="G185" s="74">
        <f>G186</f>
        <v>0</v>
      </c>
      <c r="H185" s="74">
        <f>H186</f>
        <v>0</v>
      </c>
      <c r="I185" s="74">
        <f>I186</f>
        <v>0</v>
      </c>
      <c r="J185" s="74">
        <f>J186</f>
        <v>0</v>
      </c>
      <c r="K185" s="168">
        <f>K186</f>
        <v>0</v>
      </c>
    </row>
    <row r="186" spans="1:11" x14ac:dyDescent="0.3">
      <c r="A186" s="169">
        <v>2</v>
      </c>
      <c r="B186" s="86">
        <v>2</v>
      </c>
      <c r="C186" s="86">
        <v>8</v>
      </c>
      <c r="D186" s="86">
        <v>1</v>
      </c>
      <c r="E186" s="86" t="s">
        <v>40</v>
      </c>
      <c r="F186" s="85" t="s">
        <v>170</v>
      </c>
      <c r="G186" s="89">
        <v>0</v>
      </c>
      <c r="H186" s="89">
        <v>0</v>
      </c>
      <c r="I186" s="89">
        <v>0</v>
      </c>
      <c r="J186" s="89">
        <f>SUBTOTAL(9,G186:I186)</f>
        <v>0</v>
      </c>
      <c r="K186" s="170">
        <f>IFERROR(J186/$J$19*100,"0.00")</f>
        <v>0</v>
      </c>
    </row>
    <row r="187" spans="1:11" x14ac:dyDescent="0.3">
      <c r="A187" s="167">
        <v>2</v>
      </c>
      <c r="B187" s="72">
        <v>2</v>
      </c>
      <c r="C187" s="72">
        <v>8</v>
      </c>
      <c r="D187" s="72">
        <v>2</v>
      </c>
      <c r="E187" s="72"/>
      <c r="F187" s="71" t="s">
        <v>171</v>
      </c>
      <c r="G187" s="74">
        <f>G188</f>
        <v>0</v>
      </c>
      <c r="H187" s="74">
        <f>H188</f>
        <v>762696.65333333332</v>
      </c>
      <c r="I187" s="74">
        <f>I188</f>
        <v>0</v>
      </c>
      <c r="J187" s="74">
        <f>J188</f>
        <v>762696.65333333332</v>
      </c>
      <c r="K187" s="168">
        <f>K188</f>
        <v>0.10492801038638307</v>
      </c>
    </row>
    <row r="188" spans="1:11" x14ac:dyDescent="0.3">
      <c r="A188" s="169">
        <v>2</v>
      </c>
      <c r="B188" s="86">
        <v>2</v>
      </c>
      <c r="C188" s="86">
        <v>8</v>
      </c>
      <c r="D188" s="86">
        <v>2</v>
      </c>
      <c r="E188" s="86" t="s">
        <v>40</v>
      </c>
      <c r="F188" s="85" t="s">
        <v>171</v>
      </c>
      <c r="G188" s="92">
        <v>0</v>
      </c>
      <c r="H188" s="92">
        <v>762696.65333333332</v>
      </c>
      <c r="I188" s="92">
        <v>0</v>
      </c>
      <c r="J188" s="89">
        <f>SUBTOTAL(9,G188:I188)</f>
        <v>762696.65333333332</v>
      </c>
      <c r="K188" s="170">
        <f>IFERROR(J188/$J$19*100,"0.00")</f>
        <v>0.10492801038638307</v>
      </c>
    </row>
    <row r="189" spans="1:11" x14ac:dyDescent="0.3">
      <c r="A189" s="167">
        <v>2</v>
      </c>
      <c r="B189" s="72">
        <v>2</v>
      </c>
      <c r="C189" s="72">
        <v>8</v>
      </c>
      <c r="D189" s="72">
        <v>3</v>
      </c>
      <c r="E189" s="72"/>
      <c r="F189" s="71" t="s">
        <v>172</v>
      </c>
      <c r="G189" s="74">
        <f>G190</f>
        <v>0</v>
      </c>
      <c r="H189" s="74">
        <f>H190</f>
        <v>0</v>
      </c>
      <c r="I189" s="74">
        <f>I190</f>
        <v>0</v>
      </c>
      <c r="J189" s="74">
        <f>J190</f>
        <v>0</v>
      </c>
      <c r="K189" s="168">
        <f>K190</f>
        <v>0</v>
      </c>
    </row>
    <row r="190" spans="1:11" x14ac:dyDescent="0.3">
      <c r="A190" s="169">
        <v>2</v>
      </c>
      <c r="B190" s="86">
        <v>2</v>
      </c>
      <c r="C190" s="86">
        <v>8</v>
      </c>
      <c r="D190" s="86">
        <v>3</v>
      </c>
      <c r="E190" s="86" t="s">
        <v>40</v>
      </c>
      <c r="F190" s="113" t="s">
        <v>172</v>
      </c>
      <c r="G190" s="89">
        <v>0</v>
      </c>
      <c r="H190" s="89">
        <v>0</v>
      </c>
      <c r="I190" s="89">
        <v>0</v>
      </c>
      <c r="J190" s="89">
        <f>SUBTOTAL(9,G190:I190)</f>
        <v>0</v>
      </c>
      <c r="K190" s="170">
        <f>IFERROR(J190/$J$19*100,"0.00")</f>
        <v>0</v>
      </c>
    </row>
    <row r="191" spans="1:11" x14ac:dyDescent="0.3">
      <c r="A191" s="167">
        <v>2</v>
      </c>
      <c r="B191" s="72">
        <v>2</v>
      </c>
      <c r="C191" s="72">
        <v>8</v>
      </c>
      <c r="D191" s="72">
        <v>4</v>
      </c>
      <c r="E191" s="72"/>
      <c r="F191" s="71" t="s">
        <v>173</v>
      </c>
      <c r="G191" s="74">
        <f>G192</f>
        <v>0</v>
      </c>
      <c r="H191" s="74">
        <f>H192</f>
        <v>0</v>
      </c>
      <c r="I191" s="74">
        <f>I192</f>
        <v>0</v>
      </c>
      <c r="J191" s="74">
        <f>J192</f>
        <v>0</v>
      </c>
      <c r="K191" s="168">
        <f>K192</f>
        <v>0</v>
      </c>
    </row>
    <row r="192" spans="1:11" x14ac:dyDescent="0.3">
      <c r="A192" s="169">
        <v>2</v>
      </c>
      <c r="B192" s="86">
        <v>2</v>
      </c>
      <c r="C192" s="86">
        <v>8</v>
      </c>
      <c r="D192" s="86">
        <v>4</v>
      </c>
      <c r="E192" s="86" t="s">
        <v>40</v>
      </c>
      <c r="F192" s="85" t="s">
        <v>173</v>
      </c>
      <c r="G192" s="89">
        <v>0</v>
      </c>
      <c r="H192" s="89">
        <v>0</v>
      </c>
      <c r="I192" s="89">
        <v>0</v>
      </c>
      <c r="J192" s="89">
        <f>SUBTOTAL(9,G192:I192)</f>
        <v>0</v>
      </c>
      <c r="K192" s="170">
        <f>IFERROR(J192/$J$19*100,"0.00")</f>
        <v>0</v>
      </c>
    </row>
    <row r="193" spans="1:11" x14ac:dyDescent="0.3">
      <c r="A193" s="167">
        <v>2</v>
      </c>
      <c r="B193" s="72">
        <v>2</v>
      </c>
      <c r="C193" s="72">
        <v>8</v>
      </c>
      <c r="D193" s="72">
        <v>5</v>
      </c>
      <c r="E193" s="72"/>
      <c r="F193" s="71" t="s">
        <v>174</v>
      </c>
      <c r="G193" s="74">
        <f>SUM(G194:G196)</f>
        <v>0</v>
      </c>
      <c r="H193" s="74">
        <f>SUM(H194:H196)</f>
        <v>7205765.3519517994</v>
      </c>
      <c r="I193" s="74">
        <f>SUM(I194:I196)</f>
        <v>0</v>
      </c>
      <c r="J193" s="74">
        <f>SUM(J194:J196)</f>
        <v>7205765.3519517994</v>
      </c>
      <c r="K193" s="168">
        <f>SUM(K194:K196)</f>
        <v>0.99133334122680783</v>
      </c>
    </row>
    <row r="194" spans="1:11" x14ac:dyDescent="0.3">
      <c r="A194" s="169">
        <v>2</v>
      </c>
      <c r="B194" s="86">
        <v>2</v>
      </c>
      <c r="C194" s="86">
        <v>8</v>
      </c>
      <c r="D194" s="86">
        <v>5</v>
      </c>
      <c r="E194" s="86" t="s">
        <v>40</v>
      </c>
      <c r="F194" s="85" t="s">
        <v>175</v>
      </c>
      <c r="G194" s="92">
        <v>0</v>
      </c>
      <c r="H194" s="92">
        <v>2364677.3333333302</v>
      </c>
      <c r="I194" s="92">
        <v>0</v>
      </c>
      <c r="J194" s="89">
        <f>SUBTOTAL(9,G194:I194)</f>
        <v>2364677.3333333302</v>
      </c>
      <c r="K194" s="170">
        <f>IFERROR(J194/$J$19*100,"0.00")</f>
        <v>0.32532054088351181</v>
      </c>
    </row>
    <row r="195" spans="1:11" x14ac:dyDescent="0.3">
      <c r="A195" s="169">
        <v>2</v>
      </c>
      <c r="B195" s="86">
        <v>2</v>
      </c>
      <c r="C195" s="86">
        <v>8</v>
      </c>
      <c r="D195" s="86">
        <v>5</v>
      </c>
      <c r="E195" s="86" t="s">
        <v>42</v>
      </c>
      <c r="F195" s="85" t="s">
        <v>176</v>
      </c>
      <c r="G195" s="89">
        <v>0</v>
      </c>
      <c r="H195" s="89">
        <v>0</v>
      </c>
      <c r="I195" s="89">
        <v>0</v>
      </c>
      <c r="J195" s="89">
        <f>SUBTOTAL(9,G195:I195)</f>
        <v>0</v>
      </c>
      <c r="K195" s="170">
        <f>IFERROR(J195/$J$19*100,"0.00")</f>
        <v>0</v>
      </c>
    </row>
    <row r="196" spans="1:11" x14ac:dyDescent="0.3">
      <c r="A196" s="169">
        <v>2</v>
      </c>
      <c r="B196" s="86">
        <v>2</v>
      </c>
      <c r="C196" s="86">
        <v>8</v>
      </c>
      <c r="D196" s="86">
        <v>5</v>
      </c>
      <c r="E196" s="86" t="s">
        <v>44</v>
      </c>
      <c r="F196" s="85" t="s">
        <v>177</v>
      </c>
      <c r="G196" s="92">
        <v>0</v>
      </c>
      <c r="H196" s="92">
        <v>4841088.0186184691</v>
      </c>
      <c r="I196" s="92">
        <v>0</v>
      </c>
      <c r="J196" s="89">
        <f>SUBTOTAL(9,G196:I196)</f>
        <v>4841088.0186184691</v>
      </c>
      <c r="K196" s="170">
        <f>IFERROR(J196/$J$19*100,"0.00")</f>
        <v>0.66601280034329602</v>
      </c>
    </row>
    <row r="197" spans="1:11" x14ac:dyDescent="0.3">
      <c r="A197" s="167">
        <v>2</v>
      </c>
      <c r="B197" s="72">
        <v>2</v>
      </c>
      <c r="C197" s="72">
        <v>8</v>
      </c>
      <c r="D197" s="72">
        <v>6</v>
      </c>
      <c r="E197" s="72"/>
      <c r="F197" s="71" t="s">
        <v>178</v>
      </c>
      <c r="G197" s="74">
        <f>SUM(G198:G201)</f>
        <v>0</v>
      </c>
      <c r="H197" s="74">
        <f>SUM(H198:H201)</f>
        <v>1950666.6666666667</v>
      </c>
      <c r="I197" s="74">
        <f>SUM(I198:I201)</f>
        <v>0</v>
      </c>
      <c r="J197" s="74">
        <f>SUM(J198:J201)</f>
        <v>1950666.6666666667</v>
      </c>
      <c r="K197" s="168">
        <f>SUM(K198:K201)</f>
        <v>0.26836301348095321</v>
      </c>
    </row>
    <row r="198" spans="1:11" x14ac:dyDescent="0.3">
      <c r="A198" s="169">
        <v>2</v>
      </c>
      <c r="B198" s="86">
        <v>2</v>
      </c>
      <c r="C198" s="86">
        <v>8</v>
      </c>
      <c r="D198" s="86">
        <v>6</v>
      </c>
      <c r="E198" s="86" t="s">
        <v>40</v>
      </c>
      <c r="F198" s="85" t="s">
        <v>179</v>
      </c>
      <c r="G198" s="89">
        <v>0</v>
      </c>
      <c r="H198" s="89">
        <v>0</v>
      </c>
      <c r="I198" s="89">
        <v>0</v>
      </c>
      <c r="J198" s="89">
        <f>SUBTOTAL(9,G198:I198)</f>
        <v>0</v>
      </c>
      <c r="K198" s="170">
        <f>IFERROR(J198/$J$19*100,"0.00")</f>
        <v>0</v>
      </c>
    </row>
    <row r="199" spans="1:11" x14ac:dyDescent="0.3">
      <c r="A199" s="169">
        <v>2</v>
      </c>
      <c r="B199" s="86">
        <v>2</v>
      </c>
      <c r="C199" s="86">
        <v>8</v>
      </c>
      <c r="D199" s="86">
        <v>6</v>
      </c>
      <c r="E199" s="86" t="s">
        <v>42</v>
      </c>
      <c r="F199" s="85" t="s">
        <v>180</v>
      </c>
      <c r="G199" s="89">
        <v>0</v>
      </c>
      <c r="H199" s="89">
        <v>1950666.6666666667</v>
      </c>
      <c r="I199" s="89">
        <v>0</v>
      </c>
      <c r="J199" s="89">
        <f>SUBTOTAL(9,G199:I199)</f>
        <v>1950666.6666666667</v>
      </c>
      <c r="K199" s="170">
        <f>IFERROR(J199/$J$19*100,"0.00")</f>
        <v>0.26836301348095321</v>
      </c>
    </row>
    <row r="200" spans="1:11" x14ac:dyDescent="0.3">
      <c r="A200" s="169">
        <v>2</v>
      </c>
      <c r="B200" s="86">
        <v>2</v>
      </c>
      <c r="C200" s="86">
        <v>8</v>
      </c>
      <c r="D200" s="86">
        <v>6</v>
      </c>
      <c r="E200" s="86" t="s">
        <v>44</v>
      </c>
      <c r="F200" s="85" t="s">
        <v>181</v>
      </c>
      <c r="G200" s="89">
        <v>0</v>
      </c>
      <c r="H200" s="89">
        <v>0</v>
      </c>
      <c r="I200" s="89">
        <v>0</v>
      </c>
      <c r="J200" s="89">
        <f>SUBTOTAL(9,G200:I200)</f>
        <v>0</v>
      </c>
      <c r="K200" s="170">
        <f>IFERROR(J200/$J$19*100,"0.00")</f>
        <v>0</v>
      </c>
    </row>
    <row r="201" spans="1:11" x14ac:dyDescent="0.3">
      <c r="A201" s="169">
        <v>2</v>
      </c>
      <c r="B201" s="86">
        <v>2</v>
      </c>
      <c r="C201" s="86">
        <v>8</v>
      </c>
      <c r="D201" s="86">
        <v>6</v>
      </c>
      <c r="E201" s="86" t="s">
        <v>46</v>
      </c>
      <c r="F201" s="85" t="s">
        <v>182</v>
      </c>
      <c r="G201" s="89">
        <v>0</v>
      </c>
      <c r="H201" s="89">
        <v>0</v>
      </c>
      <c r="I201" s="89">
        <v>0</v>
      </c>
      <c r="J201" s="89">
        <f>SUBTOTAL(9,G201:I201)</f>
        <v>0</v>
      </c>
      <c r="K201" s="170">
        <f>IFERROR(J201/$J$19*100,"0.00")</f>
        <v>0</v>
      </c>
    </row>
    <row r="202" spans="1:11" x14ac:dyDescent="0.3">
      <c r="A202" s="167">
        <v>2</v>
      </c>
      <c r="B202" s="72">
        <v>2</v>
      </c>
      <c r="C202" s="72">
        <v>8</v>
      </c>
      <c r="D202" s="72">
        <v>7</v>
      </c>
      <c r="E202" s="72"/>
      <c r="F202" s="71" t="s">
        <v>183</v>
      </c>
      <c r="G202" s="74">
        <f>SUM(G203:G208)</f>
        <v>0</v>
      </c>
      <c r="H202" s="74">
        <f>SUM(H203:H208)</f>
        <v>995000</v>
      </c>
      <c r="I202" s="74">
        <f>SUM(I203:I208)</f>
        <v>0</v>
      </c>
      <c r="J202" s="74">
        <f>SUM(J203:J208)</f>
        <v>995000</v>
      </c>
      <c r="K202" s="168">
        <f>SUM(K203:K208)</f>
        <v>0.13688714887912601</v>
      </c>
    </row>
    <row r="203" spans="1:11" x14ac:dyDescent="0.3">
      <c r="A203" s="169">
        <v>2</v>
      </c>
      <c r="B203" s="86">
        <v>2</v>
      </c>
      <c r="C203" s="86">
        <v>8</v>
      </c>
      <c r="D203" s="86">
        <v>7</v>
      </c>
      <c r="E203" s="86" t="s">
        <v>40</v>
      </c>
      <c r="F203" s="113" t="s">
        <v>184</v>
      </c>
      <c r="G203" s="89">
        <v>0</v>
      </c>
      <c r="H203" s="89">
        <v>0</v>
      </c>
      <c r="I203" s="89">
        <v>0</v>
      </c>
      <c r="J203" s="89">
        <f t="shared" ref="J203:J208" si="10">SUBTOTAL(9,G203:I203)</f>
        <v>0</v>
      </c>
      <c r="K203" s="170">
        <f t="shared" ref="K203:K208" si="11">IFERROR(J203/$J$19*100,"0.00")</f>
        <v>0</v>
      </c>
    </row>
    <row r="204" spans="1:11" x14ac:dyDescent="0.3">
      <c r="A204" s="169">
        <v>2</v>
      </c>
      <c r="B204" s="86">
        <v>2</v>
      </c>
      <c r="C204" s="86">
        <v>8</v>
      </c>
      <c r="D204" s="86">
        <v>7</v>
      </c>
      <c r="E204" s="86" t="s">
        <v>42</v>
      </c>
      <c r="F204" s="113" t="s">
        <v>185</v>
      </c>
      <c r="G204" s="89">
        <v>0</v>
      </c>
      <c r="H204" s="89">
        <v>0</v>
      </c>
      <c r="I204" s="89">
        <v>0</v>
      </c>
      <c r="J204" s="89">
        <f t="shared" si="10"/>
        <v>0</v>
      </c>
      <c r="K204" s="170">
        <f t="shared" si="11"/>
        <v>0</v>
      </c>
    </row>
    <row r="205" spans="1:11" x14ac:dyDescent="0.3">
      <c r="A205" s="169">
        <v>2</v>
      </c>
      <c r="B205" s="86">
        <v>2</v>
      </c>
      <c r="C205" s="86">
        <v>8</v>
      </c>
      <c r="D205" s="86">
        <v>7</v>
      </c>
      <c r="E205" s="86" t="s">
        <v>44</v>
      </c>
      <c r="F205" s="113" t="s">
        <v>186</v>
      </c>
      <c r="G205" s="89">
        <v>0</v>
      </c>
      <c r="H205" s="89">
        <v>0</v>
      </c>
      <c r="I205" s="89">
        <v>0</v>
      </c>
      <c r="J205" s="89">
        <f t="shared" si="10"/>
        <v>0</v>
      </c>
      <c r="K205" s="170">
        <f t="shared" si="11"/>
        <v>0</v>
      </c>
    </row>
    <row r="206" spans="1:11" x14ac:dyDescent="0.3">
      <c r="A206" s="169">
        <v>2</v>
      </c>
      <c r="B206" s="86">
        <v>2</v>
      </c>
      <c r="C206" s="86">
        <v>8</v>
      </c>
      <c r="D206" s="86">
        <v>7</v>
      </c>
      <c r="E206" s="86" t="s">
        <v>46</v>
      </c>
      <c r="F206" s="113" t="s">
        <v>187</v>
      </c>
      <c r="G206" s="89">
        <v>0</v>
      </c>
      <c r="H206" s="89">
        <v>695000</v>
      </c>
      <c r="I206" s="89">
        <v>0</v>
      </c>
      <c r="J206" s="89">
        <f t="shared" si="10"/>
        <v>695000</v>
      </c>
      <c r="K206" s="170">
        <f t="shared" si="11"/>
        <v>9.5614641679389531E-2</v>
      </c>
    </row>
    <row r="207" spans="1:11" x14ac:dyDescent="0.3">
      <c r="A207" s="169">
        <v>2</v>
      </c>
      <c r="B207" s="86">
        <v>2</v>
      </c>
      <c r="C207" s="86">
        <v>8</v>
      </c>
      <c r="D207" s="86">
        <v>7</v>
      </c>
      <c r="E207" s="86" t="s">
        <v>48</v>
      </c>
      <c r="F207" s="113" t="s">
        <v>188</v>
      </c>
      <c r="G207" s="89">
        <v>0</v>
      </c>
      <c r="H207" s="89">
        <v>300000</v>
      </c>
      <c r="I207" s="89">
        <v>0</v>
      </c>
      <c r="J207" s="89">
        <f t="shared" si="10"/>
        <v>300000</v>
      </c>
      <c r="K207" s="170">
        <f t="shared" si="11"/>
        <v>4.1272507199736484E-2</v>
      </c>
    </row>
    <row r="208" spans="1:11" x14ac:dyDescent="0.3">
      <c r="A208" s="169">
        <v>2</v>
      </c>
      <c r="B208" s="86">
        <v>2</v>
      </c>
      <c r="C208" s="86">
        <v>8</v>
      </c>
      <c r="D208" s="86">
        <v>7</v>
      </c>
      <c r="E208" s="86" t="s">
        <v>50</v>
      </c>
      <c r="F208" s="113" t="s">
        <v>189</v>
      </c>
      <c r="G208" s="89">
        <v>0</v>
      </c>
      <c r="H208" s="89">
        <v>0</v>
      </c>
      <c r="I208" s="89">
        <v>0</v>
      </c>
      <c r="J208" s="89">
        <f t="shared" si="10"/>
        <v>0</v>
      </c>
      <c r="K208" s="170">
        <f t="shared" si="11"/>
        <v>0</v>
      </c>
    </row>
    <row r="209" spans="1:13" x14ac:dyDescent="0.3">
      <c r="A209" s="167">
        <v>2</v>
      </c>
      <c r="B209" s="72">
        <v>2</v>
      </c>
      <c r="C209" s="72">
        <v>8</v>
      </c>
      <c r="D209" s="72">
        <v>8</v>
      </c>
      <c r="E209" s="72"/>
      <c r="F209" s="71" t="s">
        <v>190</v>
      </c>
      <c r="G209" s="74">
        <f>SUM(G210:G212)</f>
        <v>1769190.7040066775</v>
      </c>
      <c r="H209" s="74">
        <f>SUM(H210:H212)</f>
        <v>4185062.645770038</v>
      </c>
      <c r="I209" s="74">
        <f>SUM(I210:I212)</f>
        <v>0</v>
      </c>
      <c r="J209" s="74">
        <f>SUM(J210:J212)</f>
        <v>5954253.349776715</v>
      </c>
      <c r="K209" s="168">
        <f>SUM(K210:K212)</f>
        <v>0.81915654749238187</v>
      </c>
    </row>
    <row r="210" spans="1:13" x14ac:dyDescent="0.3">
      <c r="A210" s="169">
        <v>2</v>
      </c>
      <c r="B210" s="86">
        <v>2</v>
      </c>
      <c r="C210" s="86">
        <v>8</v>
      </c>
      <c r="D210" s="86">
        <v>8</v>
      </c>
      <c r="E210" s="86" t="s">
        <v>40</v>
      </c>
      <c r="F210" s="113" t="s">
        <v>191</v>
      </c>
      <c r="G210" s="89">
        <v>1769190.7040066775</v>
      </c>
      <c r="H210" s="89">
        <v>4185062.645770038</v>
      </c>
      <c r="I210" s="89">
        <v>0</v>
      </c>
      <c r="J210" s="89">
        <f>SUBTOTAL(9,G210:I210)</f>
        <v>5954253.349776715</v>
      </c>
      <c r="K210" s="170">
        <f>IFERROR(J210/$J$19*100,"0.00")</f>
        <v>0.81915654749238187</v>
      </c>
      <c r="M210" s="172"/>
    </row>
    <row r="211" spans="1:13" x14ac:dyDescent="0.3">
      <c r="A211" s="169">
        <v>2</v>
      </c>
      <c r="B211" s="86">
        <v>2</v>
      </c>
      <c r="C211" s="86">
        <v>8</v>
      </c>
      <c r="D211" s="86">
        <v>8</v>
      </c>
      <c r="E211" s="86" t="s">
        <v>42</v>
      </c>
      <c r="F211" s="113" t="s">
        <v>192</v>
      </c>
      <c r="G211" s="89">
        <v>0</v>
      </c>
      <c r="H211" s="89">
        <v>0</v>
      </c>
      <c r="I211" s="89">
        <v>0</v>
      </c>
      <c r="J211" s="89">
        <f>SUBTOTAL(9,G211:I211)</f>
        <v>0</v>
      </c>
      <c r="K211" s="170">
        <f>IFERROR(J211/$J$19*100,"0.00")</f>
        <v>0</v>
      </c>
    </row>
    <row r="212" spans="1:13" x14ac:dyDescent="0.3">
      <c r="A212" s="169">
        <v>2</v>
      </c>
      <c r="B212" s="86">
        <v>2</v>
      </c>
      <c r="C212" s="86">
        <v>8</v>
      </c>
      <c r="D212" s="86">
        <v>8</v>
      </c>
      <c r="E212" s="86" t="s">
        <v>44</v>
      </c>
      <c r="F212" s="113" t="s">
        <v>193</v>
      </c>
      <c r="G212" s="89">
        <v>0</v>
      </c>
      <c r="H212" s="89">
        <v>0</v>
      </c>
      <c r="I212" s="89">
        <v>0</v>
      </c>
      <c r="J212" s="89">
        <f>SUBTOTAL(9,G212:I212)</f>
        <v>0</v>
      </c>
      <c r="K212" s="170">
        <f>IFERROR(J212/$J$19*100,"0.00")</f>
        <v>0</v>
      </c>
    </row>
    <row r="213" spans="1:13" x14ac:dyDescent="0.3">
      <c r="A213" s="167">
        <v>2</v>
      </c>
      <c r="B213" s="72">
        <v>2</v>
      </c>
      <c r="C213" s="72">
        <v>8</v>
      </c>
      <c r="D213" s="72">
        <v>9</v>
      </c>
      <c r="E213" s="72"/>
      <c r="F213" s="71" t="s">
        <v>194</v>
      </c>
      <c r="G213" s="74">
        <f>SUM(G214:G218)</f>
        <v>0</v>
      </c>
      <c r="H213" s="74">
        <f>SUM(H214:H218)</f>
        <v>0</v>
      </c>
      <c r="I213" s="74">
        <f>SUM(I214:I218)</f>
        <v>0</v>
      </c>
      <c r="J213" s="74">
        <f>SUM(J214:J218)</f>
        <v>0</v>
      </c>
      <c r="K213" s="168">
        <f>SUM(K214:K218)</f>
        <v>0</v>
      </c>
    </row>
    <row r="214" spans="1:13" x14ac:dyDescent="0.3">
      <c r="A214" s="86">
        <v>2</v>
      </c>
      <c r="B214" s="86">
        <v>2</v>
      </c>
      <c r="C214" s="86">
        <v>8</v>
      </c>
      <c r="D214" s="86">
        <v>9</v>
      </c>
      <c r="E214" s="86" t="s">
        <v>40</v>
      </c>
      <c r="F214" s="113" t="s">
        <v>195</v>
      </c>
      <c r="G214" s="89">
        <v>0</v>
      </c>
      <c r="H214" s="89">
        <v>0</v>
      </c>
      <c r="I214" s="89">
        <v>0</v>
      </c>
      <c r="J214" s="89">
        <f>SUBTOTAL(9,G214:I214)</f>
        <v>0</v>
      </c>
      <c r="K214" s="170">
        <f>IFERROR(J214/$J$19*100,"0.00")</f>
        <v>0</v>
      </c>
    </row>
    <row r="215" spans="1:13" x14ac:dyDescent="0.3">
      <c r="A215" s="86">
        <v>2</v>
      </c>
      <c r="B215" s="86">
        <v>2</v>
      </c>
      <c r="C215" s="86">
        <v>8</v>
      </c>
      <c r="D215" s="86">
        <v>9</v>
      </c>
      <c r="E215" s="86" t="s">
        <v>42</v>
      </c>
      <c r="F215" s="113" t="s">
        <v>196</v>
      </c>
      <c r="G215" s="89">
        <v>0</v>
      </c>
      <c r="H215" s="89">
        <v>0</v>
      </c>
      <c r="I215" s="89">
        <v>0</v>
      </c>
      <c r="J215" s="89">
        <f>SUBTOTAL(9,G215:I215)</f>
        <v>0</v>
      </c>
      <c r="K215" s="170">
        <f>IFERROR(J215/$J$19*100,"0.00")</f>
        <v>0</v>
      </c>
    </row>
    <row r="216" spans="1:13" x14ac:dyDescent="0.3">
      <c r="A216" s="86">
        <v>2</v>
      </c>
      <c r="B216" s="86">
        <v>2</v>
      </c>
      <c r="C216" s="86">
        <v>8</v>
      </c>
      <c r="D216" s="86">
        <v>9</v>
      </c>
      <c r="E216" s="86" t="s">
        <v>44</v>
      </c>
      <c r="F216" s="113" t="s">
        <v>197</v>
      </c>
      <c r="G216" s="89">
        <v>0</v>
      </c>
      <c r="H216" s="89">
        <v>0</v>
      </c>
      <c r="I216" s="89">
        <v>0</v>
      </c>
      <c r="J216" s="89">
        <f>SUBTOTAL(9,G216:I216)</f>
        <v>0</v>
      </c>
      <c r="K216" s="170">
        <f>IFERROR(J216/$J$19*100,"0.00")</f>
        <v>0</v>
      </c>
    </row>
    <row r="217" spans="1:13" x14ac:dyDescent="0.3">
      <c r="A217" s="86">
        <v>2</v>
      </c>
      <c r="B217" s="86">
        <v>2</v>
      </c>
      <c r="C217" s="86">
        <v>8</v>
      </c>
      <c r="D217" s="86">
        <v>9</v>
      </c>
      <c r="E217" s="86" t="s">
        <v>46</v>
      </c>
      <c r="F217" s="113" t="s">
        <v>198</v>
      </c>
      <c r="G217" s="89">
        <v>0</v>
      </c>
      <c r="H217" s="89">
        <v>0</v>
      </c>
      <c r="I217" s="89">
        <v>0</v>
      </c>
      <c r="J217" s="89">
        <f>SUBTOTAL(9,G217:I217)</f>
        <v>0</v>
      </c>
      <c r="K217" s="170">
        <f>IFERROR(J217/$J$19*100,"0.00")</f>
        <v>0</v>
      </c>
    </row>
    <row r="218" spans="1:13" x14ac:dyDescent="0.3">
      <c r="A218" s="169">
        <v>2</v>
      </c>
      <c r="B218" s="86">
        <v>2</v>
      </c>
      <c r="C218" s="86">
        <v>8</v>
      </c>
      <c r="D218" s="86">
        <v>9</v>
      </c>
      <c r="E218" s="86" t="s">
        <v>48</v>
      </c>
      <c r="F218" s="113" t="s">
        <v>199</v>
      </c>
      <c r="G218" s="89">
        <v>0</v>
      </c>
      <c r="H218" s="89">
        <v>0</v>
      </c>
      <c r="I218" s="89">
        <v>0</v>
      </c>
      <c r="J218" s="89">
        <f>SUBTOTAL(9,G218:I218)</f>
        <v>0</v>
      </c>
      <c r="K218" s="170">
        <f>IFERROR(J218/$J$19*100,"0.00")</f>
        <v>0</v>
      </c>
    </row>
    <row r="219" spans="1:13" x14ac:dyDescent="0.3">
      <c r="A219" s="163">
        <v>2</v>
      </c>
      <c r="B219" s="61">
        <v>3</v>
      </c>
      <c r="C219" s="62"/>
      <c r="D219" s="62"/>
      <c r="E219" s="62"/>
      <c r="F219" s="63" t="s">
        <v>200</v>
      </c>
      <c r="G219" s="64">
        <f>+G220+G232+G241+G254+G259+G270+G298+G314+G319</f>
        <v>0</v>
      </c>
      <c r="H219" s="64">
        <f>+H220+H232+H241+H254+H259+H270+H298+H314+H319</f>
        <v>188510719.61541727</v>
      </c>
      <c r="I219" s="64">
        <f>+I220+I232+I241+I254+I259+I270+I298+I314+I319</f>
        <v>0</v>
      </c>
      <c r="J219" s="64">
        <f>+J220+J232+J241+J254+J259+J270+J298+J314+J319</f>
        <v>188510719.61541727</v>
      </c>
      <c r="K219" s="164">
        <f>+K220+K232+K241+K254+K259+K270+K298+K314+K319</f>
        <v>25.934366775182717</v>
      </c>
      <c r="M219" s="186"/>
    </row>
    <row r="220" spans="1:13" x14ac:dyDescent="0.3">
      <c r="A220" s="165">
        <v>2</v>
      </c>
      <c r="B220" s="67">
        <v>3</v>
      </c>
      <c r="C220" s="67">
        <v>1</v>
      </c>
      <c r="D220" s="67"/>
      <c r="E220" s="67"/>
      <c r="F220" s="68" t="s">
        <v>201</v>
      </c>
      <c r="G220" s="69">
        <f>+G221+G224+G226+G230</f>
        <v>0</v>
      </c>
      <c r="H220" s="69">
        <f>+H221+H224+H226+H230</f>
        <v>1783948.523866663</v>
      </c>
      <c r="I220" s="69">
        <f>+I221+I224+I226+I230</f>
        <v>0</v>
      </c>
      <c r="J220" s="69">
        <f>+J221+J224+J226+J230</f>
        <v>1783948.523866663</v>
      </c>
      <c r="K220" s="166">
        <f>+K221+K224+K226+K230</f>
        <v>0.24542676098415375</v>
      </c>
    </row>
    <row r="221" spans="1:13" x14ac:dyDescent="0.3">
      <c r="A221" s="167">
        <v>2</v>
      </c>
      <c r="B221" s="72">
        <v>3</v>
      </c>
      <c r="C221" s="72">
        <v>1</v>
      </c>
      <c r="D221" s="72">
        <v>1</v>
      </c>
      <c r="E221" s="72"/>
      <c r="F221" s="71" t="s">
        <v>202</v>
      </c>
      <c r="G221" s="74">
        <f>SUM(G222:G222)</f>
        <v>0</v>
      </c>
      <c r="H221" s="74">
        <f>SUM(H222:H222)</f>
        <v>1783948.523866663</v>
      </c>
      <c r="I221" s="74">
        <f>SUM(I222:I222)</f>
        <v>0</v>
      </c>
      <c r="J221" s="74">
        <f>SUM(J222:J222)</f>
        <v>1783948.523866663</v>
      </c>
      <c r="K221" s="168">
        <f>SUM(K222:K222)</f>
        <v>0.24542676098415375</v>
      </c>
    </row>
    <row r="222" spans="1:13" x14ac:dyDescent="0.3">
      <c r="A222" s="173">
        <v>2</v>
      </c>
      <c r="B222" s="86">
        <v>3</v>
      </c>
      <c r="C222" s="86">
        <v>1</v>
      </c>
      <c r="D222" s="86">
        <v>1</v>
      </c>
      <c r="E222" s="86" t="s">
        <v>40</v>
      </c>
      <c r="F222" s="85" t="s">
        <v>202</v>
      </c>
      <c r="G222" s="92">
        <v>0</v>
      </c>
      <c r="H222" s="92">
        <v>1783948.523866663</v>
      </c>
      <c r="I222" s="92">
        <v>0</v>
      </c>
      <c r="J222" s="89">
        <f>SUBTOTAL(9,G222:I222)</f>
        <v>1783948.523866663</v>
      </c>
      <c r="K222" s="170">
        <f>IFERROR(J222/$J$19*100,"0.00")</f>
        <v>0.24542676098415375</v>
      </c>
    </row>
    <row r="223" spans="1:13" x14ac:dyDescent="0.3">
      <c r="A223" s="173">
        <v>2</v>
      </c>
      <c r="B223" s="86">
        <v>3</v>
      </c>
      <c r="C223" s="86">
        <v>1</v>
      </c>
      <c r="D223" s="86">
        <v>1</v>
      </c>
      <c r="E223" s="86" t="s">
        <v>42</v>
      </c>
      <c r="F223" s="85" t="s">
        <v>203</v>
      </c>
      <c r="G223" s="103">
        <v>0</v>
      </c>
      <c r="H223" s="103">
        <v>0</v>
      </c>
      <c r="I223" s="103">
        <v>0</v>
      </c>
      <c r="J223" s="89">
        <f>SUBTOTAL(9,G223:I223)</f>
        <v>0</v>
      </c>
      <c r="K223" s="170">
        <f>IFERROR(J223/$J$19*100,"0.00")</f>
        <v>0</v>
      </c>
    </row>
    <row r="224" spans="1:13" x14ac:dyDescent="0.3">
      <c r="A224" s="167">
        <v>2</v>
      </c>
      <c r="B224" s="72">
        <v>3</v>
      </c>
      <c r="C224" s="72">
        <v>1</v>
      </c>
      <c r="D224" s="72">
        <v>2</v>
      </c>
      <c r="E224" s="72"/>
      <c r="F224" s="71" t="s">
        <v>204</v>
      </c>
      <c r="G224" s="108">
        <f>+G225</f>
        <v>0</v>
      </c>
      <c r="H224" s="108">
        <f>+H225</f>
        <v>0</v>
      </c>
      <c r="I224" s="108">
        <f>+I225</f>
        <v>0</v>
      </c>
      <c r="J224" s="108">
        <f>+J225</f>
        <v>0</v>
      </c>
      <c r="K224" s="179">
        <f>+K225</f>
        <v>0</v>
      </c>
    </row>
    <row r="225" spans="1:11" x14ac:dyDescent="0.3">
      <c r="A225" s="173">
        <v>2</v>
      </c>
      <c r="B225" s="86">
        <v>3</v>
      </c>
      <c r="C225" s="86">
        <v>1</v>
      </c>
      <c r="D225" s="86">
        <v>2</v>
      </c>
      <c r="E225" s="86" t="s">
        <v>40</v>
      </c>
      <c r="F225" s="85" t="s">
        <v>204</v>
      </c>
      <c r="G225" s="103">
        <v>0</v>
      </c>
      <c r="H225" s="103">
        <v>0</v>
      </c>
      <c r="I225" s="103">
        <v>0</v>
      </c>
      <c r="J225" s="89">
        <f>SUBTOTAL(9,G225:I225)</f>
        <v>0</v>
      </c>
      <c r="K225" s="170">
        <f>IFERROR(J225/$J$19*100,"0.00")</f>
        <v>0</v>
      </c>
    </row>
    <row r="226" spans="1:11" x14ac:dyDescent="0.3">
      <c r="A226" s="167">
        <v>2</v>
      </c>
      <c r="B226" s="72">
        <v>3</v>
      </c>
      <c r="C226" s="72">
        <v>1</v>
      </c>
      <c r="D226" s="72">
        <v>3</v>
      </c>
      <c r="E226" s="72"/>
      <c r="F226" s="71" t="s">
        <v>205</v>
      </c>
      <c r="G226" s="74">
        <f>SUM(G227:G229)</f>
        <v>0</v>
      </c>
      <c r="H226" s="74">
        <f>SUM(H227:H229)</f>
        <v>0</v>
      </c>
      <c r="I226" s="74">
        <f>SUM(I227:I229)</f>
        <v>0</v>
      </c>
      <c r="J226" s="74">
        <f>SUM(J227:J229)</f>
        <v>0</v>
      </c>
      <c r="K226" s="168">
        <f>SUM(K227:K229)</f>
        <v>0</v>
      </c>
    </row>
    <row r="227" spans="1:11" x14ac:dyDescent="0.3">
      <c r="A227" s="173">
        <v>2</v>
      </c>
      <c r="B227" s="86">
        <v>3</v>
      </c>
      <c r="C227" s="86">
        <v>1</v>
      </c>
      <c r="D227" s="86">
        <v>3</v>
      </c>
      <c r="E227" s="86" t="s">
        <v>40</v>
      </c>
      <c r="F227" s="85" t="s">
        <v>206</v>
      </c>
      <c r="G227" s="89">
        <v>0</v>
      </c>
      <c r="H227" s="89">
        <v>0</v>
      </c>
      <c r="I227" s="89">
        <v>0</v>
      </c>
      <c r="J227" s="89">
        <f>SUBTOTAL(9,G227:I227)</f>
        <v>0</v>
      </c>
      <c r="K227" s="170">
        <f>IFERROR(J227/$J$19*100,"0.00")</f>
        <v>0</v>
      </c>
    </row>
    <row r="228" spans="1:11" x14ac:dyDescent="0.3">
      <c r="A228" s="173">
        <v>2</v>
      </c>
      <c r="B228" s="86">
        <v>3</v>
      </c>
      <c r="C228" s="86">
        <v>1</v>
      </c>
      <c r="D228" s="86">
        <v>3</v>
      </c>
      <c r="E228" s="86" t="s">
        <v>42</v>
      </c>
      <c r="F228" s="85" t="s">
        <v>207</v>
      </c>
      <c r="G228" s="89">
        <v>0</v>
      </c>
      <c r="H228" s="89">
        <v>0</v>
      </c>
      <c r="I228" s="89">
        <v>0</v>
      </c>
      <c r="J228" s="89">
        <f>SUBTOTAL(9,G228:I228)</f>
        <v>0</v>
      </c>
      <c r="K228" s="170">
        <f>IFERROR(J228/$J$19*100,"0.00")</f>
        <v>0</v>
      </c>
    </row>
    <row r="229" spans="1:11" x14ac:dyDescent="0.3">
      <c r="A229" s="173">
        <v>2</v>
      </c>
      <c r="B229" s="86">
        <v>3</v>
      </c>
      <c r="C229" s="86">
        <v>1</v>
      </c>
      <c r="D229" s="86">
        <v>3</v>
      </c>
      <c r="E229" s="86" t="s">
        <v>44</v>
      </c>
      <c r="F229" s="85" t="s">
        <v>208</v>
      </c>
      <c r="G229" s="103">
        <v>0</v>
      </c>
      <c r="H229" s="103">
        <v>0</v>
      </c>
      <c r="I229" s="103">
        <v>0</v>
      </c>
      <c r="J229" s="89">
        <f>SUBTOTAL(9,G229:I229)</f>
        <v>0</v>
      </c>
      <c r="K229" s="170">
        <f>IFERROR(J229/$J$19*100,"0.00")</f>
        <v>0</v>
      </c>
    </row>
    <row r="230" spans="1:11" x14ac:dyDescent="0.3">
      <c r="A230" s="167">
        <v>2</v>
      </c>
      <c r="B230" s="72">
        <v>3</v>
      </c>
      <c r="C230" s="72">
        <v>1</v>
      </c>
      <c r="D230" s="72">
        <v>4</v>
      </c>
      <c r="E230" s="72"/>
      <c r="F230" s="71" t="s">
        <v>209</v>
      </c>
      <c r="G230" s="108">
        <f>+G231</f>
        <v>0</v>
      </c>
      <c r="H230" s="108">
        <f>+H231</f>
        <v>0</v>
      </c>
      <c r="I230" s="108">
        <f>+I231</f>
        <v>0</v>
      </c>
      <c r="J230" s="108">
        <f>+J231</f>
        <v>0</v>
      </c>
      <c r="K230" s="179">
        <f>+K231</f>
        <v>0</v>
      </c>
    </row>
    <row r="231" spans="1:11" x14ac:dyDescent="0.3">
      <c r="A231" s="173">
        <v>2</v>
      </c>
      <c r="B231" s="86">
        <v>3</v>
      </c>
      <c r="C231" s="86">
        <v>1</v>
      </c>
      <c r="D231" s="86">
        <v>4</v>
      </c>
      <c r="E231" s="86" t="s">
        <v>40</v>
      </c>
      <c r="F231" s="85" t="s">
        <v>209</v>
      </c>
      <c r="G231" s="103">
        <v>0</v>
      </c>
      <c r="H231" s="103">
        <v>0</v>
      </c>
      <c r="I231" s="103">
        <v>0</v>
      </c>
      <c r="J231" s="89">
        <f>SUBTOTAL(9,G231:I231)</f>
        <v>0</v>
      </c>
      <c r="K231" s="170">
        <f>IFERROR(J231/$J$19*100,"0.00")</f>
        <v>0</v>
      </c>
    </row>
    <row r="232" spans="1:11" x14ac:dyDescent="0.3">
      <c r="A232" s="165">
        <v>2</v>
      </c>
      <c r="B232" s="67">
        <v>3</v>
      </c>
      <c r="C232" s="67">
        <v>2</v>
      </c>
      <c r="D232" s="67"/>
      <c r="E232" s="67"/>
      <c r="F232" s="68" t="s">
        <v>210</v>
      </c>
      <c r="G232" s="69">
        <f>+G233+G235+G237+G239</f>
        <v>0</v>
      </c>
      <c r="H232" s="69">
        <f>+H233+H235+H237+H239</f>
        <v>60000</v>
      </c>
      <c r="I232" s="69">
        <f>+I233+I235+I237+I239</f>
        <v>0</v>
      </c>
      <c r="J232" s="69">
        <f>+J233+J235+J237+J239</f>
        <v>60000</v>
      </c>
      <c r="K232" s="166">
        <f>+K233+K235+K237+K239</f>
        <v>8.2545014399472965E-3</v>
      </c>
    </row>
    <row r="233" spans="1:11" x14ac:dyDescent="0.3">
      <c r="A233" s="167">
        <v>2</v>
      </c>
      <c r="B233" s="72">
        <v>3</v>
      </c>
      <c r="C233" s="72">
        <v>2</v>
      </c>
      <c r="D233" s="72">
        <v>1</v>
      </c>
      <c r="E233" s="72"/>
      <c r="F233" s="71" t="s">
        <v>211</v>
      </c>
      <c r="G233" s="108">
        <f>+G234</f>
        <v>0</v>
      </c>
      <c r="H233" s="108">
        <f>+H234</f>
        <v>0</v>
      </c>
      <c r="I233" s="108">
        <f>+I234</f>
        <v>0</v>
      </c>
      <c r="J233" s="108">
        <f>+J234</f>
        <v>0</v>
      </c>
      <c r="K233" s="179">
        <f>+K234</f>
        <v>0</v>
      </c>
    </row>
    <row r="234" spans="1:11" x14ac:dyDescent="0.3">
      <c r="A234" s="173">
        <v>2</v>
      </c>
      <c r="B234" s="86">
        <v>3</v>
      </c>
      <c r="C234" s="86">
        <v>2</v>
      </c>
      <c r="D234" s="86">
        <v>1</v>
      </c>
      <c r="E234" s="86" t="s">
        <v>40</v>
      </c>
      <c r="F234" s="85" t="s">
        <v>211</v>
      </c>
      <c r="G234" s="103">
        <v>0</v>
      </c>
      <c r="H234" s="103">
        <v>0</v>
      </c>
      <c r="I234" s="103">
        <v>0</v>
      </c>
      <c r="J234" s="89">
        <f>SUBTOTAL(9,G234:I234)</f>
        <v>0</v>
      </c>
      <c r="K234" s="170">
        <f>IFERROR(J234/$J$19*100,"0.00")</f>
        <v>0</v>
      </c>
    </row>
    <row r="235" spans="1:11" x14ac:dyDescent="0.3">
      <c r="A235" s="167">
        <v>2</v>
      </c>
      <c r="B235" s="72">
        <v>3</v>
      </c>
      <c r="C235" s="72">
        <v>2</v>
      </c>
      <c r="D235" s="72">
        <v>2</v>
      </c>
      <c r="E235" s="72"/>
      <c r="F235" s="71" t="s">
        <v>212</v>
      </c>
      <c r="G235" s="108">
        <f>+G236</f>
        <v>0</v>
      </c>
      <c r="H235" s="108">
        <f>+H236</f>
        <v>0</v>
      </c>
      <c r="I235" s="108">
        <f>+I236</f>
        <v>0</v>
      </c>
      <c r="J235" s="108">
        <f>+J236</f>
        <v>0</v>
      </c>
      <c r="K235" s="179">
        <f>+K236</f>
        <v>0</v>
      </c>
    </row>
    <row r="236" spans="1:11" x14ac:dyDescent="0.3">
      <c r="A236" s="173">
        <v>2</v>
      </c>
      <c r="B236" s="86">
        <v>3</v>
      </c>
      <c r="C236" s="86">
        <v>2</v>
      </c>
      <c r="D236" s="86">
        <v>2</v>
      </c>
      <c r="E236" s="86" t="s">
        <v>40</v>
      </c>
      <c r="F236" s="85" t="s">
        <v>212</v>
      </c>
      <c r="G236" s="103">
        <v>0</v>
      </c>
      <c r="H236" s="103">
        <v>0</v>
      </c>
      <c r="I236" s="103">
        <v>0</v>
      </c>
      <c r="J236" s="89">
        <f>SUBTOTAL(9,G236:I236)</f>
        <v>0</v>
      </c>
      <c r="K236" s="170">
        <f>IFERROR(J236/$J$19*100,"0.00")</f>
        <v>0</v>
      </c>
    </row>
    <row r="237" spans="1:11" x14ac:dyDescent="0.3">
      <c r="A237" s="167">
        <v>2</v>
      </c>
      <c r="B237" s="72">
        <v>3</v>
      </c>
      <c r="C237" s="72">
        <v>2</v>
      </c>
      <c r="D237" s="72">
        <v>3</v>
      </c>
      <c r="E237" s="72"/>
      <c r="F237" s="71" t="s">
        <v>213</v>
      </c>
      <c r="G237" s="108">
        <f>+G238</f>
        <v>0</v>
      </c>
      <c r="H237" s="108">
        <f>+H238</f>
        <v>60000</v>
      </c>
      <c r="I237" s="108">
        <f>+I238</f>
        <v>0</v>
      </c>
      <c r="J237" s="108">
        <f>+J238</f>
        <v>60000</v>
      </c>
      <c r="K237" s="179">
        <f>+K238</f>
        <v>8.2545014399472965E-3</v>
      </c>
    </row>
    <row r="238" spans="1:11" x14ac:dyDescent="0.3">
      <c r="A238" s="173">
        <v>2</v>
      </c>
      <c r="B238" s="86">
        <v>3</v>
      </c>
      <c r="C238" s="86">
        <v>2</v>
      </c>
      <c r="D238" s="86">
        <v>3</v>
      </c>
      <c r="E238" s="86" t="s">
        <v>40</v>
      </c>
      <c r="F238" s="85" t="s">
        <v>213</v>
      </c>
      <c r="G238" s="103">
        <v>0</v>
      </c>
      <c r="H238" s="103">
        <v>60000</v>
      </c>
      <c r="I238" s="103">
        <v>0</v>
      </c>
      <c r="J238" s="89">
        <f>SUBTOTAL(9,G238:I238)</f>
        <v>60000</v>
      </c>
      <c r="K238" s="170">
        <f>IFERROR(J238/$J$19*100,"0.00")</f>
        <v>8.2545014399472965E-3</v>
      </c>
    </row>
    <row r="239" spans="1:11" x14ac:dyDescent="0.3">
      <c r="A239" s="167">
        <v>2</v>
      </c>
      <c r="B239" s="72">
        <v>3</v>
      </c>
      <c r="C239" s="72">
        <v>2</v>
      </c>
      <c r="D239" s="72">
        <v>4</v>
      </c>
      <c r="E239" s="72"/>
      <c r="F239" s="71" t="s">
        <v>214</v>
      </c>
      <c r="G239" s="108">
        <f>+G240</f>
        <v>0</v>
      </c>
      <c r="H239" s="108">
        <f>+H240</f>
        <v>0</v>
      </c>
      <c r="I239" s="108">
        <f>+I240</f>
        <v>0</v>
      </c>
      <c r="J239" s="108">
        <f>+J240</f>
        <v>0</v>
      </c>
      <c r="K239" s="179">
        <f>+K240</f>
        <v>0</v>
      </c>
    </row>
    <row r="240" spans="1:11" x14ac:dyDescent="0.3">
      <c r="A240" s="173">
        <v>2</v>
      </c>
      <c r="B240" s="86">
        <v>3</v>
      </c>
      <c r="C240" s="86">
        <v>2</v>
      </c>
      <c r="D240" s="86">
        <v>4</v>
      </c>
      <c r="E240" s="86" t="s">
        <v>40</v>
      </c>
      <c r="F240" s="85" t="s">
        <v>214</v>
      </c>
      <c r="G240" s="103">
        <v>0</v>
      </c>
      <c r="H240" s="103">
        <v>0</v>
      </c>
      <c r="I240" s="103">
        <v>0</v>
      </c>
      <c r="J240" s="89">
        <f>SUBTOTAL(9,G240:I240)</f>
        <v>0</v>
      </c>
      <c r="K240" s="170">
        <f>IFERROR(J240/$J$19*100,"0.00")</f>
        <v>0</v>
      </c>
    </row>
    <row r="241" spans="1:11" x14ac:dyDescent="0.3">
      <c r="A241" s="165">
        <v>2</v>
      </c>
      <c r="B241" s="67">
        <v>3</v>
      </c>
      <c r="C241" s="67">
        <v>3</v>
      </c>
      <c r="D241" s="67"/>
      <c r="E241" s="67"/>
      <c r="F241" s="68" t="s">
        <v>215</v>
      </c>
      <c r="G241" s="69">
        <f>+G242+G244+G246+G248+G250+G252</f>
        <v>0</v>
      </c>
      <c r="H241" s="69">
        <f>+H242+H244+H246+H248+H250+H252</f>
        <v>0</v>
      </c>
      <c r="I241" s="69">
        <f>+I242+I244+I246+I248+I250+I252</f>
        <v>0</v>
      </c>
      <c r="J241" s="69">
        <f>+J242+J244+J246+J248+J250+J252</f>
        <v>0</v>
      </c>
      <c r="K241" s="166">
        <f>+K242+K244+K246+K248+K250+K252</f>
        <v>0</v>
      </c>
    </row>
    <row r="242" spans="1:11" x14ac:dyDescent="0.3">
      <c r="A242" s="167">
        <v>2</v>
      </c>
      <c r="B242" s="72">
        <v>3</v>
      </c>
      <c r="C242" s="72">
        <v>3</v>
      </c>
      <c r="D242" s="72">
        <v>1</v>
      </c>
      <c r="E242" s="72"/>
      <c r="F242" s="71" t="s">
        <v>216</v>
      </c>
      <c r="G242" s="74">
        <f>G243</f>
        <v>0</v>
      </c>
      <c r="H242" s="74">
        <f>H243</f>
        <v>0</v>
      </c>
      <c r="I242" s="74">
        <f>I243</f>
        <v>0</v>
      </c>
      <c r="J242" s="74">
        <f>J243</f>
        <v>0</v>
      </c>
      <c r="K242" s="168">
        <f>K243</f>
        <v>0</v>
      </c>
    </row>
    <row r="243" spans="1:11" x14ac:dyDescent="0.3">
      <c r="A243" s="173">
        <v>2</v>
      </c>
      <c r="B243" s="86">
        <v>3</v>
      </c>
      <c r="C243" s="86">
        <v>3</v>
      </c>
      <c r="D243" s="86">
        <v>1</v>
      </c>
      <c r="E243" s="86" t="s">
        <v>40</v>
      </c>
      <c r="F243" s="85" t="s">
        <v>216</v>
      </c>
      <c r="G243" s="89">
        <v>0</v>
      </c>
      <c r="H243" s="89">
        <v>0</v>
      </c>
      <c r="I243" s="89">
        <v>0</v>
      </c>
      <c r="J243" s="89">
        <f>SUBTOTAL(9,G243:I243)</f>
        <v>0</v>
      </c>
      <c r="K243" s="170">
        <f>IFERROR(J243/$J$19*100,"0.00")</f>
        <v>0</v>
      </c>
    </row>
    <row r="244" spans="1:11" x14ac:dyDescent="0.3">
      <c r="A244" s="167">
        <v>2</v>
      </c>
      <c r="B244" s="72">
        <v>3</v>
      </c>
      <c r="C244" s="72">
        <v>3</v>
      </c>
      <c r="D244" s="72">
        <v>2</v>
      </c>
      <c r="E244" s="72"/>
      <c r="F244" s="71" t="s">
        <v>217</v>
      </c>
      <c r="G244" s="108">
        <f>+G245</f>
        <v>0</v>
      </c>
      <c r="H244" s="108">
        <f>+H245</f>
        <v>0</v>
      </c>
      <c r="I244" s="108">
        <f>+I245</f>
        <v>0</v>
      </c>
      <c r="J244" s="108">
        <f>+J245</f>
        <v>0</v>
      </c>
      <c r="K244" s="179">
        <f>+K245</f>
        <v>0</v>
      </c>
    </row>
    <row r="245" spans="1:11" x14ac:dyDescent="0.3">
      <c r="A245" s="173">
        <v>2</v>
      </c>
      <c r="B245" s="86">
        <v>3</v>
      </c>
      <c r="C245" s="86">
        <v>3</v>
      </c>
      <c r="D245" s="86">
        <v>2</v>
      </c>
      <c r="E245" s="86" t="s">
        <v>40</v>
      </c>
      <c r="F245" s="85" t="s">
        <v>217</v>
      </c>
      <c r="G245" s="89">
        <v>0</v>
      </c>
      <c r="H245" s="89">
        <v>0</v>
      </c>
      <c r="I245" s="89">
        <v>0</v>
      </c>
      <c r="J245" s="89">
        <f>SUBTOTAL(9,G245:I245)</f>
        <v>0</v>
      </c>
      <c r="K245" s="170">
        <f>IFERROR(J245/$J$19*100,"0.00")</f>
        <v>0</v>
      </c>
    </row>
    <row r="246" spans="1:11" x14ac:dyDescent="0.3">
      <c r="A246" s="167">
        <v>2</v>
      </c>
      <c r="B246" s="72">
        <v>3</v>
      </c>
      <c r="C246" s="72">
        <v>3</v>
      </c>
      <c r="D246" s="72">
        <v>3</v>
      </c>
      <c r="E246" s="72"/>
      <c r="F246" s="71" t="s">
        <v>218</v>
      </c>
      <c r="G246" s="108">
        <f>+G247</f>
        <v>0</v>
      </c>
      <c r="H246" s="108">
        <f>+H247</f>
        <v>0</v>
      </c>
      <c r="I246" s="108">
        <f>+I247</f>
        <v>0</v>
      </c>
      <c r="J246" s="108">
        <f>+J247</f>
        <v>0</v>
      </c>
      <c r="K246" s="179">
        <f>+K247</f>
        <v>0</v>
      </c>
    </row>
    <row r="247" spans="1:11" x14ac:dyDescent="0.3">
      <c r="A247" s="173">
        <v>2</v>
      </c>
      <c r="B247" s="86">
        <v>3</v>
      </c>
      <c r="C247" s="86">
        <v>3</v>
      </c>
      <c r="D247" s="86">
        <v>3</v>
      </c>
      <c r="E247" s="86" t="s">
        <v>40</v>
      </c>
      <c r="F247" s="85" t="s">
        <v>218</v>
      </c>
      <c r="G247" s="89">
        <v>0</v>
      </c>
      <c r="H247" s="89">
        <v>0</v>
      </c>
      <c r="I247" s="89">
        <v>0</v>
      </c>
      <c r="J247" s="89">
        <f>SUBTOTAL(9,G247:I247)</f>
        <v>0</v>
      </c>
      <c r="K247" s="170">
        <f>IFERROR(J247/$J$19*100,"0.00")</f>
        <v>0</v>
      </c>
    </row>
    <row r="248" spans="1:11" x14ac:dyDescent="0.3">
      <c r="A248" s="167">
        <v>2</v>
      </c>
      <c r="B248" s="72">
        <v>3</v>
      </c>
      <c r="C248" s="72">
        <v>3</v>
      </c>
      <c r="D248" s="72">
        <v>4</v>
      </c>
      <c r="E248" s="72"/>
      <c r="F248" s="71" t="s">
        <v>219</v>
      </c>
      <c r="G248" s="108">
        <f>+G249</f>
        <v>0</v>
      </c>
      <c r="H248" s="108">
        <f>+H249</f>
        <v>0</v>
      </c>
      <c r="I248" s="108">
        <f>+I249</f>
        <v>0</v>
      </c>
      <c r="J248" s="108">
        <f>+J249</f>
        <v>0</v>
      </c>
      <c r="K248" s="179">
        <f>+K249</f>
        <v>0</v>
      </c>
    </row>
    <row r="249" spans="1:11" x14ac:dyDescent="0.3">
      <c r="A249" s="173">
        <v>2</v>
      </c>
      <c r="B249" s="86">
        <v>3</v>
      </c>
      <c r="C249" s="86">
        <v>3</v>
      </c>
      <c r="D249" s="86">
        <v>4</v>
      </c>
      <c r="E249" s="86" t="s">
        <v>40</v>
      </c>
      <c r="F249" s="85" t="s">
        <v>219</v>
      </c>
      <c r="G249" s="103">
        <v>0</v>
      </c>
      <c r="H249" s="103">
        <v>0</v>
      </c>
      <c r="I249" s="103">
        <v>0</v>
      </c>
      <c r="J249" s="89">
        <f>SUBTOTAL(9,G249:I249)</f>
        <v>0</v>
      </c>
      <c r="K249" s="170">
        <f>IFERROR(J249/$J$19*100,"0.00")</f>
        <v>0</v>
      </c>
    </row>
    <row r="250" spans="1:11" x14ac:dyDescent="0.3">
      <c r="A250" s="167">
        <v>2</v>
      </c>
      <c r="B250" s="72">
        <v>3</v>
      </c>
      <c r="C250" s="72">
        <v>3</v>
      </c>
      <c r="D250" s="72">
        <v>5</v>
      </c>
      <c r="E250" s="72"/>
      <c r="F250" s="71" t="s">
        <v>220</v>
      </c>
      <c r="G250" s="108">
        <f>+G251</f>
        <v>0</v>
      </c>
      <c r="H250" s="108">
        <f>+H251</f>
        <v>0</v>
      </c>
      <c r="I250" s="108">
        <f>+I251</f>
        <v>0</v>
      </c>
      <c r="J250" s="108">
        <f>+J251</f>
        <v>0</v>
      </c>
      <c r="K250" s="179">
        <f>+K251</f>
        <v>0</v>
      </c>
    </row>
    <row r="251" spans="1:11" x14ac:dyDescent="0.3">
      <c r="A251" s="173">
        <v>2</v>
      </c>
      <c r="B251" s="86">
        <v>3</v>
      </c>
      <c r="C251" s="86">
        <v>3</v>
      </c>
      <c r="D251" s="86">
        <v>5</v>
      </c>
      <c r="E251" s="86" t="s">
        <v>40</v>
      </c>
      <c r="F251" s="85" t="s">
        <v>220</v>
      </c>
      <c r="G251" s="103">
        <v>0</v>
      </c>
      <c r="H251" s="103">
        <v>0</v>
      </c>
      <c r="I251" s="103">
        <v>0</v>
      </c>
      <c r="J251" s="89">
        <f>SUBTOTAL(9,G251:I251)</f>
        <v>0</v>
      </c>
      <c r="K251" s="170">
        <f>IFERROR(J251/$J$19*100,"0.00")</f>
        <v>0</v>
      </c>
    </row>
    <row r="252" spans="1:11" x14ac:dyDescent="0.3">
      <c r="A252" s="167">
        <v>2</v>
      </c>
      <c r="B252" s="72">
        <v>3</v>
      </c>
      <c r="C252" s="72">
        <v>3</v>
      </c>
      <c r="D252" s="72">
        <v>6</v>
      </c>
      <c r="E252" s="72"/>
      <c r="F252" s="71" t="s">
        <v>221</v>
      </c>
      <c r="G252" s="108">
        <f>+G253</f>
        <v>0</v>
      </c>
      <c r="H252" s="108">
        <f>+H253</f>
        <v>0</v>
      </c>
      <c r="I252" s="108">
        <f>+I253</f>
        <v>0</v>
      </c>
      <c r="J252" s="108">
        <f>+J253</f>
        <v>0</v>
      </c>
      <c r="K252" s="179">
        <f>+K253</f>
        <v>0</v>
      </c>
    </row>
    <row r="253" spans="1:11" x14ac:dyDescent="0.3">
      <c r="A253" s="173">
        <v>2</v>
      </c>
      <c r="B253" s="86">
        <v>3</v>
      </c>
      <c r="C253" s="86">
        <v>3</v>
      </c>
      <c r="D253" s="86">
        <v>6</v>
      </c>
      <c r="E253" s="86" t="s">
        <v>40</v>
      </c>
      <c r="F253" s="85" t="s">
        <v>221</v>
      </c>
      <c r="G253" s="89">
        <v>0</v>
      </c>
      <c r="H253" s="89">
        <v>0</v>
      </c>
      <c r="I253" s="89">
        <v>0</v>
      </c>
      <c r="J253" s="89">
        <f>SUBTOTAL(9,G253:I253)</f>
        <v>0</v>
      </c>
      <c r="K253" s="170">
        <f>IFERROR(J253/$J$19*100,"0.00")</f>
        <v>0</v>
      </c>
    </row>
    <row r="254" spans="1:11" x14ac:dyDescent="0.3">
      <c r="A254" s="165">
        <v>2</v>
      </c>
      <c r="B254" s="67">
        <v>3</v>
      </c>
      <c r="C254" s="67">
        <v>4</v>
      </c>
      <c r="D254" s="67"/>
      <c r="E254" s="67"/>
      <c r="F254" s="68" t="s">
        <v>222</v>
      </c>
      <c r="G254" s="69">
        <f>+G255+G257</f>
        <v>0</v>
      </c>
      <c r="H254" s="69">
        <f>+H255+H257</f>
        <v>94490271.710000023</v>
      </c>
      <c r="I254" s="69">
        <f>+I255+I257</f>
        <v>0</v>
      </c>
      <c r="J254" s="69">
        <f>+J255+J257</f>
        <v>94490271.710000023</v>
      </c>
      <c r="K254" s="166">
        <f>+K255+K257</f>
        <v>12.999501398186775</v>
      </c>
    </row>
    <row r="255" spans="1:11" x14ac:dyDescent="0.3">
      <c r="A255" s="167">
        <v>2</v>
      </c>
      <c r="B255" s="72">
        <v>3</v>
      </c>
      <c r="C255" s="72">
        <v>4</v>
      </c>
      <c r="D255" s="72">
        <v>1</v>
      </c>
      <c r="E255" s="72"/>
      <c r="F255" s="71" t="s">
        <v>223</v>
      </c>
      <c r="G255" s="108">
        <f>+G256</f>
        <v>0</v>
      </c>
      <c r="H255" s="108">
        <f>+H256</f>
        <v>94490271.710000023</v>
      </c>
      <c r="I255" s="108">
        <f>+I256</f>
        <v>0</v>
      </c>
      <c r="J255" s="108">
        <f>+J256</f>
        <v>94490271.710000023</v>
      </c>
      <c r="K255" s="179">
        <f>+K256</f>
        <v>12.999501398186775</v>
      </c>
    </row>
    <row r="256" spans="1:11" x14ac:dyDescent="0.3">
      <c r="A256" s="173">
        <v>2</v>
      </c>
      <c r="B256" s="86">
        <v>3</v>
      </c>
      <c r="C256" s="86">
        <v>4</v>
      </c>
      <c r="D256" s="86">
        <v>1</v>
      </c>
      <c r="E256" s="86" t="s">
        <v>40</v>
      </c>
      <c r="F256" s="85" t="s">
        <v>223</v>
      </c>
      <c r="G256" s="92">
        <v>0</v>
      </c>
      <c r="H256" s="92">
        <v>94490271.710000023</v>
      </c>
      <c r="I256" s="92">
        <v>0</v>
      </c>
      <c r="J256" s="89">
        <f>SUBTOTAL(9,G256:I256)</f>
        <v>94490271.710000023</v>
      </c>
      <c r="K256" s="170">
        <f>IFERROR(J256/$J$19*100,"0.00")</f>
        <v>12.999501398186775</v>
      </c>
    </row>
    <row r="257" spans="1:11" x14ac:dyDescent="0.3">
      <c r="A257" s="178">
        <v>2</v>
      </c>
      <c r="B257" s="72">
        <v>3</v>
      </c>
      <c r="C257" s="72">
        <v>4</v>
      </c>
      <c r="D257" s="72">
        <v>2</v>
      </c>
      <c r="E257" s="72"/>
      <c r="F257" s="71" t="s">
        <v>224</v>
      </c>
      <c r="G257" s="108">
        <f>+G258</f>
        <v>0</v>
      </c>
      <c r="H257" s="108">
        <f>+H258</f>
        <v>0</v>
      </c>
      <c r="I257" s="108">
        <f>+I258</f>
        <v>0</v>
      </c>
      <c r="J257" s="108">
        <f>+J258</f>
        <v>0</v>
      </c>
      <c r="K257" s="179">
        <f>+K258</f>
        <v>0</v>
      </c>
    </row>
    <row r="258" spans="1:11" x14ac:dyDescent="0.3">
      <c r="A258" s="187">
        <v>2</v>
      </c>
      <c r="B258" s="114">
        <v>3</v>
      </c>
      <c r="C258" s="114">
        <v>4</v>
      </c>
      <c r="D258" s="114">
        <v>2</v>
      </c>
      <c r="E258" s="86" t="s">
        <v>40</v>
      </c>
      <c r="F258" s="85" t="s">
        <v>224</v>
      </c>
      <c r="G258" s="103">
        <v>0</v>
      </c>
      <c r="H258" s="103">
        <v>0</v>
      </c>
      <c r="I258" s="103">
        <v>0</v>
      </c>
      <c r="J258" s="89">
        <f>SUBTOTAL(9,G258:I258)</f>
        <v>0</v>
      </c>
      <c r="K258" s="170">
        <f>IFERROR(J258/$J$19*100,"0.00")</f>
        <v>0</v>
      </c>
    </row>
    <row r="259" spans="1:11" x14ac:dyDescent="0.3">
      <c r="A259" s="165">
        <v>2</v>
      </c>
      <c r="B259" s="67">
        <v>3</v>
      </c>
      <c r="C259" s="67">
        <v>5</v>
      </c>
      <c r="D259" s="67"/>
      <c r="E259" s="67"/>
      <c r="F259" s="68" t="s">
        <v>225</v>
      </c>
      <c r="G259" s="69">
        <f>+G260+G262+G264+G266+G268</f>
        <v>0</v>
      </c>
      <c r="H259" s="69">
        <f>+H260+H262+H264+H266+H268</f>
        <v>0</v>
      </c>
      <c r="I259" s="69">
        <f>+I260+I262+I264+I266+I268</f>
        <v>0</v>
      </c>
      <c r="J259" s="69">
        <f>+J260+J262+J264+J266+J268</f>
        <v>0</v>
      </c>
      <c r="K259" s="166">
        <f>+K260+K262+K264+K266+K268</f>
        <v>0</v>
      </c>
    </row>
    <row r="260" spans="1:11" x14ac:dyDescent="0.3">
      <c r="A260" s="167">
        <v>2</v>
      </c>
      <c r="B260" s="72">
        <v>3</v>
      </c>
      <c r="C260" s="72">
        <v>5</v>
      </c>
      <c r="D260" s="72">
        <v>1</v>
      </c>
      <c r="E260" s="72"/>
      <c r="F260" s="71" t="s">
        <v>226</v>
      </c>
      <c r="G260" s="108">
        <f>+G261</f>
        <v>0</v>
      </c>
      <c r="H260" s="108">
        <f>+H261</f>
        <v>0</v>
      </c>
      <c r="I260" s="108">
        <f>+I261</f>
        <v>0</v>
      </c>
      <c r="J260" s="108">
        <f>+J261</f>
        <v>0</v>
      </c>
      <c r="K260" s="179">
        <f>+K261</f>
        <v>0</v>
      </c>
    </row>
    <row r="261" spans="1:11" x14ac:dyDescent="0.3">
      <c r="A261" s="173">
        <v>2</v>
      </c>
      <c r="B261" s="86">
        <v>3</v>
      </c>
      <c r="C261" s="86">
        <v>5</v>
      </c>
      <c r="D261" s="86">
        <v>1</v>
      </c>
      <c r="E261" s="86" t="s">
        <v>40</v>
      </c>
      <c r="F261" s="85" t="s">
        <v>226</v>
      </c>
      <c r="G261" s="103">
        <v>0</v>
      </c>
      <c r="H261" s="103">
        <v>0</v>
      </c>
      <c r="I261" s="103">
        <v>0</v>
      </c>
      <c r="J261" s="89">
        <f>SUBTOTAL(9,G261:I261)</f>
        <v>0</v>
      </c>
      <c r="K261" s="170">
        <f>IFERROR(J261/$J$19*100,"0.00")</f>
        <v>0</v>
      </c>
    </row>
    <row r="262" spans="1:11" x14ac:dyDescent="0.3">
      <c r="A262" s="167">
        <v>2</v>
      </c>
      <c r="B262" s="72">
        <v>3</v>
      </c>
      <c r="C262" s="72">
        <v>5</v>
      </c>
      <c r="D262" s="72">
        <v>2</v>
      </c>
      <c r="E262" s="72"/>
      <c r="F262" s="71" t="s">
        <v>227</v>
      </c>
      <c r="G262" s="108">
        <f>+G263</f>
        <v>0</v>
      </c>
      <c r="H262" s="108">
        <f>+H263</f>
        <v>0</v>
      </c>
      <c r="I262" s="108">
        <f>+I263</f>
        <v>0</v>
      </c>
      <c r="J262" s="108">
        <f>+J263</f>
        <v>0</v>
      </c>
      <c r="K262" s="179">
        <f>+K263</f>
        <v>0</v>
      </c>
    </row>
    <row r="263" spans="1:11" x14ac:dyDescent="0.3">
      <c r="A263" s="173">
        <v>2</v>
      </c>
      <c r="B263" s="86">
        <v>3</v>
      </c>
      <c r="C263" s="86">
        <v>5</v>
      </c>
      <c r="D263" s="86">
        <v>2</v>
      </c>
      <c r="E263" s="86" t="s">
        <v>40</v>
      </c>
      <c r="F263" s="85" t="s">
        <v>227</v>
      </c>
      <c r="G263" s="103">
        <v>0</v>
      </c>
      <c r="H263" s="103">
        <v>0</v>
      </c>
      <c r="I263" s="103">
        <v>0</v>
      </c>
      <c r="J263" s="89">
        <f>SUBTOTAL(9,G263:I263)</f>
        <v>0</v>
      </c>
      <c r="K263" s="170">
        <f>IFERROR(J263/$J$19*100,"0.00")</f>
        <v>0</v>
      </c>
    </row>
    <row r="264" spans="1:11" x14ac:dyDescent="0.3">
      <c r="A264" s="167">
        <v>2</v>
      </c>
      <c r="B264" s="72">
        <v>3</v>
      </c>
      <c r="C264" s="72">
        <v>5</v>
      </c>
      <c r="D264" s="72">
        <v>3</v>
      </c>
      <c r="E264" s="72"/>
      <c r="F264" s="71" t="s">
        <v>228</v>
      </c>
      <c r="G264" s="108">
        <f>+G265</f>
        <v>0</v>
      </c>
      <c r="H264" s="108">
        <f>+H265</f>
        <v>0</v>
      </c>
      <c r="I264" s="108">
        <f>+I265</f>
        <v>0</v>
      </c>
      <c r="J264" s="108">
        <f>+J265</f>
        <v>0</v>
      </c>
      <c r="K264" s="179">
        <f>+K265</f>
        <v>0</v>
      </c>
    </row>
    <row r="265" spans="1:11" x14ac:dyDescent="0.3">
      <c r="A265" s="173">
        <v>2</v>
      </c>
      <c r="B265" s="86">
        <v>3</v>
      </c>
      <c r="C265" s="86">
        <v>5</v>
      </c>
      <c r="D265" s="86">
        <v>3</v>
      </c>
      <c r="E265" s="86" t="s">
        <v>40</v>
      </c>
      <c r="F265" s="85" t="s">
        <v>228</v>
      </c>
      <c r="G265" s="89">
        <v>0</v>
      </c>
      <c r="H265" s="89">
        <v>0</v>
      </c>
      <c r="I265" s="89">
        <v>0</v>
      </c>
      <c r="J265" s="89">
        <f>SUBTOTAL(9,G265:I265)</f>
        <v>0</v>
      </c>
      <c r="K265" s="170">
        <f>IFERROR(J265/$J$19*100,"0.00")</f>
        <v>0</v>
      </c>
    </row>
    <row r="266" spans="1:11" x14ac:dyDescent="0.3">
      <c r="A266" s="167">
        <v>2</v>
      </c>
      <c r="B266" s="72">
        <v>3</v>
      </c>
      <c r="C266" s="72">
        <v>5</v>
      </c>
      <c r="D266" s="72">
        <v>4</v>
      </c>
      <c r="E266" s="72"/>
      <c r="F266" s="71" t="s">
        <v>229</v>
      </c>
      <c r="G266" s="108">
        <f>+G267</f>
        <v>0</v>
      </c>
      <c r="H266" s="108">
        <f>+H267</f>
        <v>0</v>
      </c>
      <c r="I266" s="108">
        <f>+I267</f>
        <v>0</v>
      </c>
      <c r="J266" s="108">
        <f>+J267</f>
        <v>0</v>
      </c>
      <c r="K266" s="179">
        <f>+K267</f>
        <v>0</v>
      </c>
    </row>
    <row r="267" spans="1:11" x14ac:dyDescent="0.3">
      <c r="A267" s="173">
        <v>2</v>
      </c>
      <c r="B267" s="86">
        <v>3</v>
      </c>
      <c r="C267" s="86">
        <v>5</v>
      </c>
      <c r="D267" s="86">
        <v>4</v>
      </c>
      <c r="E267" s="86" t="s">
        <v>40</v>
      </c>
      <c r="F267" s="85" t="s">
        <v>229</v>
      </c>
      <c r="G267" s="103">
        <v>0</v>
      </c>
      <c r="H267" s="103">
        <v>0</v>
      </c>
      <c r="I267" s="103">
        <v>0</v>
      </c>
      <c r="J267" s="89">
        <f>SUBTOTAL(9,G267:I267)</f>
        <v>0</v>
      </c>
      <c r="K267" s="170">
        <f>IFERROR(J267/$J$19*100,"0.00")</f>
        <v>0</v>
      </c>
    </row>
    <row r="268" spans="1:11" x14ac:dyDescent="0.3">
      <c r="A268" s="167">
        <v>2</v>
      </c>
      <c r="B268" s="72">
        <v>3</v>
      </c>
      <c r="C268" s="72">
        <v>5</v>
      </c>
      <c r="D268" s="72">
        <v>5</v>
      </c>
      <c r="E268" s="72"/>
      <c r="F268" s="71" t="s">
        <v>230</v>
      </c>
      <c r="G268" s="108">
        <f>+G269</f>
        <v>0</v>
      </c>
      <c r="H268" s="108">
        <f>+H269</f>
        <v>0</v>
      </c>
      <c r="I268" s="108">
        <f>+I269</f>
        <v>0</v>
      </c>
      <c r="J268" s="108">
        <f>+J269</f>
        <v>0</v>
      </c>
      <c r="K268" s="179">
        <f>+K269</f>
        <v>0</v>
      </c>
    </row>
    <row r="269" spans="1:11" x14ac:dyDescent="0.3">
      <c r="A269" s="173">
        <v>2</v>
      </c>
      <c r="B269" s="86">
        <v>3</v>
      </c>
      <c r="C269" s="86">
        <v>5</v>
      </c>
      <c r="D269" s="86">
        <v>5</v>
      </c>
      <c r="E269" s="86" t="s">
        <v>40</v>
      </c>
      <c r="F269" s="85" t="s">
        <v>231</v>
      </c>
      <c r="G269" s="89">
        <v>0</v>
      </c>
      <c r="H269" s="89">
        <v>0</v>
      </c>
      <c r="I269" s="89">
        <v>0</v>
      </c>
      <c r="J269" s="89">
        <f>SUBTOTAL(9,G269:I269)</f>
        <v>0</v>
      </c>
      <c r="K269" s="170">
        <f>IFERROR(J269/$J$19*100,"0.00")</f>
        <v>0</v>
      </c>
    </row>
    <row r="270" spans="1:11" ht="21.75" customHeight="1" x14ac:dyDescent="0.3">
      <c r="A270" s="165">
        <v>2</v>
      </c>
      <c r="B270" s="67">
        <v>3</v>
      </c>
      <c r="C270" s="67">
        <v>6</v>
      </c>
      <c r="D270" s="67"/>
      <c r="E270" s="67"/>
      <c r="F270" s="68" t="s">
        <v>232</v>
      </c>
      <c r="G270" s="69">
        <f>+G271+G277+G281+G288+G296</f>
        <v>0</v>
      </c>
      <c r="H270" s="69">
        <f>+H271+H277+H281+H288+H296</f>
        <v>68217.005588851971</v>
      </c>
      <c r="I270" s="69">
        <f>+I271+I277+I281+I288+I296</f>
        <v>0</v>
      </c>
      <c r="J270" s="69">
        <f>+J271+J277+J281+J288+J296</f>
        <v>68217.005588851971</v>
      </c>
      <c r="K270" s="188">
        <f>+K271+K277+K281+K288+K296</f>
        <v>9.384956181034524E-3</v>
      </c>
    </row>
    <row r="271" spans="1:11" x14ac:dyDescent="0.3">
      <c r="A271" s="167">
        <v>2</v>
      </c>
      <c r="B271" s="72">
        <v>3</v>
      </c>
      <c r="C271" s="72">
        <v>6</v>
      </c>
      <c r="D271" s="72">
        <v>1</v>
      </c>
      <c r="E271" s="72"/>
      <c r="F271" s="71" t="s">
        <v>233</v>
      </c>
      <c r="G271" s="108">
        <f>+G272+G273+G274+G275</f>
        <v>0</v>
      </c>
      <c r="H271" s="108">
        <f>+H272+H273+H274+H275</f>
        <v>0</v>
      </c>
      <c r="I271" s="108">
        <f>+I272+I273+I274+I275</f>
        <v>0</v>
      </c>
      <c r="J271" s="108">
        <f>+J272+J273+J274+J275</f>
        <v>0</v>
      </c>
      <c r="K271" s="179">
        <f>+K272+K273+K274+K275</f>
        <v>0</v>
      </c>
    </row>
    <row r="272" spans="1:11" x14ac:dyDescent="0.3">
      <c r="A272" s="173">
        <v>2</v>
      </c>
      <c r="B272" s="86">
        <v>3</v>
      </c>
      <c r="C272" s="86">
        <v>6</v>
      </c>
      <c r="D272" s="86">
        <v>1</v>
      </c>
      <c r="E272" s="86" t="s">
        <v>40</v>
      </c>
      <c r="F272" s="85" t="s">
        <v>234</v>
      </c>
      <c r="G272" s="89">
        <v>0</v>
      </c>
      <c r="H272" s="89">
        <v>0</v>
      </c>
      <c r="I272" s="89">
        <v>0</v>
      </c>
      <c r="J272" s="89">
        <f>SUBTOTAL(9,G272:I272)</f>
        <v>0</v>
      </c>
      <c r="K272" s="170">
        <f>IFERROR(J272/$J$19*100,"0.00")</f>
        <v>0</v>
      </c>
    </row>
    <row r="273" spans="1:11" x14ac:dyDescent="0.3">
      <c r="A273" s="173">
        <v>2</v>
      </c>
      <c r="B273" s="86">
        <v>3</v>
      </c>
      <c r="C273" s="86">
        <v>6</v>
      </c>
      <c r="D273" s="86">
        <v>1</v>
      </c>
      <c r="E273" s="86" t="s">
        <v>42</v>
      </c>
      <c r="F273" s="85" t="s">
        <v>235</v>
      </c>
      <c r="G273" s="89">
        <v>0</v>
      </c>
      <c r="H273" s="89">
        <v>0</v>
      </c>
      <c r="I273" s="89">
        <v>0</v>
      </c>
      <c r="J273" s="89">
        <f>SUBTOTAL(9,G273:I273)</f>
        <v>0</v>
      </c>
      <c r="K273" s="170">
        <f>IFERROR(J273/$J$19*100,"0.00")</f>
        <v>0</v>
      </c>
    </row>
    <row r="274" spans="1:11" x14ac:dyDescent="0.3">
      <c r="A274" s="173">
        <v>2</v>
      </c>
      <c r="B274" s="86">
        <v>3</v>
      </c>
      <c r="C274" s="86">
        <v>6</v>
      </c>
      <c r="D274" s="86">
        <v>1</v>
      </c>
      <c r="E274" s="86" t="s">
        <v>44</v>
      </c>
      <c r="F274" s="85" t="s">
        <v>236</v>
      </c>
      <c r="G274" s="89">
        <v>0</v>
      </c>
      <c r="H274" s="89">
        <v>0</v>
      </c>
      <c r="I274" s="89">
        <v>0</v>
      </c>
      <c r="J274" s="89">
        <f>SUBTOTAL(9,G274:I274)</f>
        <v>0</v>
      </c>
      <c r="K274" s="170">
        <f>IFERROR(J274/$J$19*100,"0.00")</f>
        <v>0</v>
      </c>
    </row>
    <row r="275" spans="1:11" x14ac:dyDescent="0.3">
      <c r="A275" s="173">
        <v>2</v>
      </c>
      <c r="B275" s="86">
        <v>3</v>
      </c>
      <c r="C275" s="86">
        <v>6</v>
      </c>
      <c r="D275" s="86">
        <v>1</v>
      </c>
      <c r="E275" s="86" t="s">
        <v>46</v>
      </c>
      <c r="F275" s="85" t="s">
        <v>237</v>
      </c>
      <c r="G275" s="89">
        <v>0</v>
      </c>
      <c r="H275" s="89">
        <v>0</v>
      </c>
      <c r="I275" s="89">
        <v>0</v>
      </c>
      <c r="J275" s="89">
        <f>SUBTOTAL(9,G275:I275)</f>
        <v>0</v>
      </c>
      <c r="K275" s="170">
        <f>IFERROR(J275/$J$19*100,"0.00")</f>
        <v>0</v>
      </c>
    </row>
    <row r="276" spans="1:11" x14ac:dyDescent="0.3">
      <c r="A276" s="173">
        <v>2</v>
      </c>
      <c r="B276" s="86">
        <v>3</v>
      </c>
      <c r="C276" s="86">
        <v>6</v>
      </c>
      <c r="D276" s="86">
        <v>1</v>
      </c>
      <c r="E276" s="86" t="s">
        <v>48</v>
      </c>
      <c r="F276" s="85" t="s">
        <v>238</v>
      </c>
      <c r="G276" s="103">
        <v>0</v>
      </c>
      <c r="H276" s="103">
        <v>0</v>
      </c>
      <c r="I276" s="103">
        <v>0</v>
      </c>
      <c r="J276" s="89">
        <f>SUBTOTAL(9,G276:I276)</f>
        <v>0</v>
      </c>
      <c r="K276" s="170">
        <f>IFERROR(J276/$J$19*100,"0.00")</f>
        <v>0</v>
      </c>
    </row>
    <row r="277" spans="1:11" x14ac:dyDescent="0.3">
      <c r="A277" s="167" t="s">
        <v>39</v>
      </c>
      <c r="B277" s="72">
        <v>3</v>
      </c>
      <c r="C277" s="72">
        <v>6</v>
      </c>
      <c r="D277" s="72">
        <v>2</v>
      </c>
      <c r="E277" s="72"/>
      <c r="F277" s="71" t="s">
        <v>239</v>
      </c>
      <c r="G277" s="108">
        <f>+G278+G279+G280</f>
        <v>0</v>
      </c>
      <c r="H277" s="108">
        <f>+H278+H279+H280</f>
        <v>68217.005588851971</v>
      </c>
      <c r="I277" s="108">
        <f>+I278+I279+I280</f>
        <v>0</v>
      </c>
      <c r="J277" s="108">
        <f>+J278+J279+J280</f>
        <v>68217.005588851971</v>
      </c>
      <c r="K277" s="179">
        <f>+K278+K279+K280</f>
        <v>9.384956181034524E-3</v>
      </c>
    </row>
    <row r="278" spans="1:11" x14ac:dyDescent="0.3">
      <c r="A278" s="173">
        <v>2</v>
      </c>
      <c r="B278" s="86">
        <v>3</v>
      </c>
      <c r="C278" s="86">
        <v>6</v>
      </c>
      <c r="D278" s="86">
        <v>2</v>
      </c>
      <c r="E278" s="86" t="s">
        <v>40</v>
      </c>
      <c r="F278" s="85" t="s">
        <v>240</v>
      </c>
      <c r="G278" s="89">
        <v>0</v>
      </c>
      <c r="H278" s="89">
        <v>0</v>
      </c>
      <c r="I278" s="89">
        <v>0</v>
      </c>
      <c r="J278" s="89">
        <f>SUBTOTAL(9,G278:I278)</f>
        <v>0</v>
      </c>
      <c r="K278" s="170">
        <f>IFERROR(J278/$J$19*100,"0.00")</f>
        <v>0</v>
      </c>
    </row>
    <row r="279" spans="1:11" x14ac:dyDescent="0.3">
      <c r="A279" s="173">
        <v>2</v>
      </c>
      <c r="B279" s="86">
        <v>3</v>
      </c>
      <c r="C279" s="86">
        <v>6</v>
      </c>
      <c r="D279" s="86">
        <v>2</v>
      </c>
      <c r="E279" s="86" t="s">
        <v>42</v>
      </c>
      <c r="F279" s="85" t="s">
        <v>241</v>
      </c>
      <c r="G279" s="92">
        <v>0</v>
      </c>
      <c r="H279" s="92">
        <v>68217.005588851971</v>
      </c>
      <c r="I279" s="92">
        <v>0</v>
      </c>
      <c r="J279" s="89">
        <f>SUBTOTAL(9,G279:I279)</f>
        <v>68217.005588851971</v>
      </c>
      <c r="K279" s="170">
        <f>IFERROR(J279/$J$19*100,"0.00")</f>
        <v>9.384956181034524E-3</v>
      </c>
    </row>
    <row r="280" spans="1:11" x14ac:dyDescent="0.3">
      <c r="A280" s="173">
        <v>2</v>
      </c>
      <c r="B280" s="86">
        <v>3</v>
      </c>
      <c r="C280" s="86">
        <v>6</v>
      </c>
      <c r="D280" s="86">
        <v>2</v>
      </c>
      <c r="E280" s="86" t="s">
        <v>44</v>
      </c>
      <c r="F280" s="85" t="s">
        <v>242</v>
      </c>
      <c r="G280" s="103">
        <v>0</v>
      </c>
      <c r="H280" s="103">
        <v>0</v>
      </c>
      <c r="I280" s="103">
        <v>0</v>
      </c>
      <c r="J280" s="89">
        <f>SUBTOTAL(9,G280:I280)</f>
        <v>0</v>
      </c>
      <c r="K280" s="170">
        <f>IFERROR(J280/$J$19*100,"0.00")</f>
        <v>0</v>
      </c>
    </row>
    <row r="281" spans="1:11" x14ac:dyDescent="0.3">
      <c r="A281" s="167">
        <v>2</v>
      </c>
      <c r="B281" s="72">
        <v>3</v>
      </c>
      <c r="C281" s="72">
        <v>6</v>
      </c>
      <c r="D281" s="72">
        <v>3</v>
      </c>
      <c r="E281" s="72"/>
      <c r="F281" s="71" t="s">
        <v>243</v>
      </c>
      <c r="G281" s="108">
        <f>+G282+G283+G284+G285+G286+G287</f>
        <v>0</v>
      </c>
      <c r="H281" s="108">
        <f>+H282+H283+H284+H285+H286+H287</f>
        <v>0</v>
      </c>
      <c r="I281" s="108">
        <f>+I282+I283+I284+I285+I286+I287</f>
        <v>0</v>
      </c>
      <c r="J281" s="108">
        <f>+J282+J283+J284+J285+J286+J287</f>
        <v>0</v>
      </c>
      <c r="K281" s="179">
        <f>+K282+K283+K284+K285+K286+K287</f>
        <v>0</v>
      </c>
    </row>
    <row r="282" spans="1:11" x14ac:dyDescent="0.3">
      <c r="A282" s="173">
        <v>2</v>
      </c>
      <c r="B282" s="86">
        <v>3</v>
      </c>
      <c r="C282" s="86">
        <v>6</v>
      </c>
      <c r="D282" s="86">
        <v>3</v>
      </c>
      <c r="E282" s="86" t="s">
        <v>40</v>
      </c>
      <c r="F282" s="85" t="s">
        <v>244</v>
      </c>
      <c r="G282" s="89">
        <v>0</v>
      </c>
      <c r="H282" s="89">
        <f>-L261</f>
        <v>0</v>
      </c>
      <c r="I282" s="89">
        <v>0</v>
      </c>
      <c r="J282" s="89">
        <f t="shared" ref="J282:J287" si="12">SUBTOTAL(9,G282:I282)</f>
        <v>0</v>
      </c>
      <c r="K282" s="170">
        <f t="shared" ref="K282:K287" si="13">IFERROR(J282/$J$19*100,"0.00")</f>
        <v>0</v>
      </c>
    </row>
    <row r="283" spans="1:11" x14ac:dyDescent="0.3">
      <c r="A283" s="173">
        <v>2</v>
      </c>
      <c r="B283" s="86">
        <v>3</v>
      </c>
      <c r="C283" s="86">
        <v>6</v>
      </c>
      <c r="D283" s="86">
        <v>3</v>
      </c>
      <c r="E283" s="86" t="s">
        <v>42</v>
      </c>
      <c r="F283" s="85" t="s">
        <v>245</v>
      </c>
      <c r="G283" s="89">
        <v>0</v>
      </c>
      <c r="H283" s="89">
        <v>0</v>
      </c>
      <c r="I283" s="89">
        <v>0</v>
      </c>
      <c r="J283" s="89">
        <f t="shared" si="12"/>
        <v>0</v>
      </c>
      <c r="K283" s="170">
        <f t="shared" si="13"/>
        <v>0</v>
      </c>
    </row>
    <row r="284" spans="1:11" x14ac:dyDescent="0.3">
      <c r="A284" s="173">
        <v>2</v>
      </c>
      <c r="B284" s="86">
        <v>3</v>
      </c>
      <c r="C284" s="86">
        <v>6</v>
      </c>
      <c r="D284" s="86">
        <v>3</v>
      </c>
      <c r="E284" s="86" t="s">
        <v>44</v>
      </c>
      <c r="F284" s="85" t="s">
        <v>246</v>
      </c>
      <c r="G284" s="89">
        <v>0</v>
      </c>
      <c r="H284" s="89">
        <v>0</v>
      </c>
      <c r="I284" s="89">
        <v>0</v>
      </c>
      <c r="J284" s="89">
        <f t="shared" si="12"/>
        <v>0</v>
      </c>
      <c r="K284" s="170">
        <f t="shared" si="13"/>
        <v>0</v>
      </c>
    </row>
    <row r="285" spans="1:11" x14ac:dyDescent="0.3">
      <c r="A285" s="173">
        <v>2</v>
      </c>
      <c r="B285" s="86">
        <v>3</v>
      </c>
      <c r="C285" s="86">
        <v>6</v>
      </c>
      <c r="D285" s="86">
        <v>3</v>
      </c>
      <c r="E285" s="86" t="s">
        <v>46</v>
      </c>
      <c r="F285" s="113" t="s">
        <v>247</v>
      </c>
      <c r="G285" s="89">
        <v>0</v>
      </c>
      <c r="H285" s="89">
        <v>0</v>
      </c>
      <c r="I285" s="89">
        <v>0</v>
      </c>
      <c r="J285" s="89">
        <f t="shared" si="12"/>
        <v>0</v>
      </c>
      <c r="K285" s="170">
        <f t="shared" si="13"/>
        <v>0</v>
      </c>
    </row>
    <row r="286" spans="1:11" x14ac:dyDescent="0.3">
      <c r="A286" s="173">
        <v>2</v>
      </c>
      <c r="B286" s="86">
        <v>3</v>
      </c>
      <c r="C286" s="86">
        <v>6</v>
      </c>
      <c r="D286" s="86">
        <v>3</v>
      </c>
      <c r="E286" s="86" t="s">
        <v>48</v>
      </c>
      <c r="F286" s="85" t="s">
        <v>248</v>
      </c>
      <c r="G286" s="89">
        <v>0</v>
      </c>
      <c r="H286" s="89">
        <v>0</v>
      </c>
      <c r="I286" s="89">
        <v>0</v>
      </c>
      <c r="J286" s="89">
        <f t="shared" si="12"/>
        <v>0</v>
      </c>
      <c r="K286" s="170">
        <f t="shared" si="13"/>
        <v>0</v>
      </c>
    </row>
    <row r="287" spans="1:11" x14ac:dyDescent="0.3">
      <c r="A287" s="173">
        <v>2</v>
      </c>
      <c r="B287" s="86">
        <v>3</v>
      </c>
      <c r="C287" s="86">
        <v>6</v>
      </c>
      <c r="D287" s="86">
        <v>3</v>
      </c>
      <c r="E287" s="86" t="s">
        <v>50</v>
      </c>
      <c r="F287" s="85" t="s">
        <v>249</v>
      </c>
      <c r="G287" s="103">
        <v>0</v>
      </c>
      <c r="H287" s="103">
        <v>0</v>
      </c>
      <c r="I287" s="103">
        <v>0</v>
      </c>
      <c r="J287" s="89">
        <f t="shared" si="12"/>
        <v>0</v>
      </c>
      <c r="K287" s="170">
        <f t="shared" si="13"/>
        <v>0</v>
      </c>
    </row>
    <row r="288" spans="1:11" x14ac:dyDescent="0.3">
      <c r="A288" s="167">
        <v>2</v>
      </c>
      <c r="B288" s="72">
        <v>3</v>
      </c>
      <c r="C288" s="72">
        <v>6</v>
      </c>
      <c r="D288" s="72">
        <v>4</v>
      </c>
      <c r="E288" s="72"/>
      <c r="F288" s="71" t="s">
        <v>250</v>
      </c>
      <c r="G288" s="108">
        <f>+G289+G290+G291+G292+G293+G294+G295</f>
        <v>0</v>
      </c>
      <c r="H288" s="108">
        <f>+H289+H290+H291+H292+H293+H294+H295</f>
        <v>0</v>
      </c>
      <c r="I288" s="108">
        <f>+I289+I290+I291+I292+I293+I294+I295</f>
        <v>0</v>
      </c>
      <c r="J288" s="108">
        <f>+J289+J290+J291+J292+J293+J294+J295</f>
        <v>0</v>
      </c>
      <c r="K288" s="179">
        <f>+K289+K290+K291+K292+K293+K294+K295</f>
        <v>0</v>
      </c>
    </row>
    <row r="289" spans="1:11" x14ac:dyDescent="0.3">
      <c r="A289" s="173">
        <v>2</v>
      </c>
      <c r="B289" s="86">
        <v>3</v>
      </c>
      <c r="C289" s="86">
        <v>6</v>
      </c>
      <c r="D289" s="86">
        <v>4</v>
      </c>
      <c r="E289" s="86" t="s">
        <v>40</v>
      </c>
      <c r="F289" s="85" t="s">
        <v>251</v>
      </c>
      <c r="G289" s="89">
        <v>0</v>
      </c>
      <c r="H289" s="89">
        <v>0</v>
      </c>
      <c r="I289" s="89">
        <v>0</v>
      </c>
      <c r="J289" s="89">
        <f t="shared" ref="J289:J295" si="14">SUBTOTAL(9,G289:I289)</f>
        <v>0</v>
      </c>
      <c r="K289" s="170">
        <f t="shared" ref="K289:K295" si="15">IFERROR(J289/$J$19*100,"0.00")</f>
        <v>0</v>
      </c>
    </row>
    <row r="290" spans="1:11" x14ac:dyDescent="0.3">
      <c r="A290" s="173">
        <v>2</v>
      </c>
      <c r="B290" s="86">
        <v>3</v>
      </c>
      <c r="C290" s="86">
        <v>6</v>
      </c>
      <c r="D290" s="86">
        <v>4</v>
      </c>
      <c r="E290" s="86" t="s">
        <v>42</v>
      </c>
      <c r="F290" s="85" t="s">
        <v>252</v>
      </c>
      <c r="G290" s="89">
        <v>0</v>
      </c>
      <c r="H290" s="89">
        <v>0</v>
      </c>
      <c r="I290" s="89">
        <v>0</v>
      </c>
      <c r="J290" s="89">
        <f t="shared" si="14"/>
        <v>0</v>
      </c>
      <c r="K290" s="170">
        <f t="shared" si="15"/>
        <v>0</v>
      </c>
    </row>
    <row r="291" spans="1:11" x14ac:dyDescent="0.3">
      <c r="A291" s="173">
        <v>2</v>
      </c>
      <c r="B291" s="86">
        <v>3</v>
      </c>
      <c r="C291" s="86">
        <v>6</v>
      </c>
      <c r="D291" s="86">
        <v>4</v>
      </c>
      <c r="E291" s="86" t="s">
        <v>44</v>
      </c>
      <c r="F291" s="85" t="s">
        <v>253</v>
      </c>
      <c r="G291" s="89">
        <v>0</v>
      </c>
      <c r="H291" s="89">
        <v>0</v>
      </c>
      <c r="I291" s="89">
        <v>0</v>
      </c>
      <c r="J291" s="89">
        <f t="shared" si="14"/>
        <v>0</v>
      </c>
      <c r="K291" s="170">
        <f t="shared" si="15"/>
        <v>0</v>
      </c>
    </row>
    <row r="292" spans="1:11" x14ac:dyDescent="0.3">
      <c r="A292" s="173">
        <v>2</v>
      </c>
      <c r="B292" s="86">
        <v>3</v>
      </c>
      <c r="C292" s="86">
        <v>6</v>
      </c>
      <c r="D292" s="86">
        <v>4</v>
      </c>
      <c r="E292" s="86" t="s">
        <v>46</v>
      </c>
      <c r="F292" s="85" t="s">
        <v>254</v>
      </c>
      <c r="G292" s="89">
        <v>0</v>
      </c>
      <c r="H292" s="89">
        <v>0</v>
      </c>
      <c r="I292" s="89">
        <v>0</v>
      </c>
      <c r="J292" s="89">
        <f t="shared" si="14"/>
        <v>0</v>
      </c>
      <c r="K292" s="170">
        <f t="shared" si="15"/>
        <v>0</v>
      </c>
    </row>
    <row r="293" spans="1:11" x14ac:dyDescent="0.3">
      <c r="A293" s="173">
        <v>2</v>
      </c>
      <c r="B293" s="86">
        <v>3</v>
      </c>
      <c r="C293" s="86">
        <v>6</v>
      </c>
      <c r="D293" s="86">
        <v>4</v>
      </c>
      <c r="E293" s="86" t="s">
        <v>48</v>
      </c>
      <c r="F293" s="85" t="s">
        <v>255</v>
      </c>
      <c r="G293" s="89">
        <v>0</v>
      </c>
      <c r="H293" s="89">
        <v>0</v>
      </c>
      <c r="I293" s="89">
        <v>0</v>
      </c>
      <c r="J293" s="89">
        <f t="shared" si="14"/>
        <v>0</v>
      </c>
      <c r="K293" s="170">
        <f t="shared" si="15"/>
        <v>0</v>
      </c>
    </row>
    <row r="294" spans="1:11" x14ac:dyDescent="0.3">
      <c r="A294" s="173">
        <v>2</v>
      </c>
      <c r="B294" s="86">
        <v>3</v>
      </c>
      <c r="C294" s="86">
        <v>6</v>
      </c>
      <c r="D294" s="86">
        <v>4</v>
      </c>
      <c r="E294" s="86" t="s">
        <v>50</v>
      </c>
      <c r="F294" s="85" t="s">
        <v>256</v>
      </c>
      <c r="G294" s="89">
        <v>0</v>
      </c>
      <c r="H294" s="89">
        <v>0</v>
      </c>
      <c r="I294" s="89">
        <v>0</v>
      </c>
      <c r="J294" s="89">
        <f t="shared" si="14"/>
        <v>0</v>
      </c>
      <c r="K294" s="170">
        <f t="shared" si="15"/>
        <v>0</v>
      </c>
    </row>
    <row r="295" spans="1:11" x14ac:dyDescent="0.3">
      <c r="A295" s="173">
        <v>2</v>
      </c>
      <c r="B295" s="86">
        <v>3</v>
      </c>
      <c r="C295" s="86">
        <v>6</v>
      </c>
      <c r="D295" s="86">
        <v>4</v>
      </c>
      <c r="E295" s="86" t="s">
        <v>59</v>
      </c>
      <c r="F295" s="85" t="s">
        <v>257</v>
      </c>
      <c r="G295" s="103">
        <v>0</v>
      </c>
      <c r="H295" s="103">
        <v>0</v>
      </c>
      <c r="I295" s="103">
        <v>0</v>
      </c>
      <c r="J295" s="89">
        <f t="shared" si="14"/>
        <v>0</v>
      </c>
      <c r="K295" s="170">
        <f t="shared" si="15"/>
        <v>0</v>
      </c>
    </row>
    <row r="296" spans="1:11" x14ac:dyDescent="0.3">
      <c r="A296" s="167">
        <v>2</v>
      </c>
      <c r="B296" s="72">
        <v>3</v>
      </c>
      <c r="C296" s="72">
        <v>6</v>
      </c>
      <c r="D296" s="72">
        <v>9</v>
      </c>
      <c r="E296" s="72"/>
      <c r="F296" s="71" t="s">
        <v>258</v>
      </c>
      <c r="G296" s="108">
        <f>+G297</f>
        <v>0</v>
      </c>
      <c r="H296" s="108">
        <f>+H297</f>
        <v>0</v>
      </c>
      <c r="I296" s="108">
        <f>+I297</f>
        <v>0</v>
      </c>
      <c r="J296" s="108">
        <f>+J297</f>
        <v>0</v>
      </c>
      <c r="K296" s="179">
        <f>+K297</f>
        <v>0</v>
      </c>
    </row>
    <row r="297" spans="1:11" x14ac:dyDescent="0.3">
      <c r="A297" s="173">
        <v>2</v>
      </c>
      <c r="B297" s="86">
        <v>3</v>
      </c>
      <c r="C297" s="86">
        <v>6</v>
      </c>
      <c r="D297" s="86">
        <v>9</v>
      </c>
      <c r="E297" s="86" t="s">
        <v>40</v>
      </c>
      <c r="F297" s="85" t="s">
        <v>258</v>
      </c>
      <c r="G297" s="103">
        <v>0</v>
      </c>
      <c r="H297" s="103">
        <v>0</v>
      </c>
      <c r="I297" s="103">
        <v>0</v>
      </c>
      <c r="J297" s="89">
        <f>SUBTOTAL(9,G297:I297)</f>
        <v>0</v>
      </c>
      <c r="K297" s="170">
        <f>IFERROR(J297/$J$19*100,"0.00")</f>
        <v>0</v>
      </c>
    </row>
    <row r="298" spans="1:11" x14ac:dyDescent="0.3">
      <c r="A298" s="165">
        <v>2</v>
      </c>
      <c r="B298" s="67">
        <v>3</v>
      </c>
      <c r="C298" s="67">
        <v>7</v>
      </c>
      <c r="D298" s="67"/>
      <c r="E298" s="67"/>
      <c r="F298" s="68" t="s">
        <v>259</v>
      </c>
      <c r="G298" s="69">
        <f>+G299+G307</f>
        <v>0</v>
      </c>
      <c r="H298" s="69">
        <f>+H299+H307</f>
        <v>13772289.935382549</v>
      </c>
      <c r="I298" s="69">
        <f>+I299+I307</f>
        <v>0</v>
      </c>
      <c r="J298" s="69">
        <f>+J299+J307</f>
        <v>13772289.935382549</v>
      </c>
      <c r="K298" s="166">
        <f>+K299+K307</f>
        <v>1.894723118383115</v>
      </c>
    </row>
    <row r="299" spans="1:11" x14ac:dyDescent="0.3">
      <c r="A299" s="167">
        <v>2</v>
      </c>
      <c r="B299" s="72">
        <v>3</v>
      </c>
      <c r="C299" s="72">
        <v>7</v>
      </c>
      <c r="D299" s="72">
        <v>1</v>
      </c>
      <c r="E299" s="72"/>
      <c r="F299" s="71" t="s">
        <v>260</v>
      </c>
      <c r="G299" s="108">
        <f>+G300+G301+G302+G303+G304+G305+G306</f>
        <v>0</v>
      </c>
      <c r="H299" s="108">
        <f>+H300+H301+H302+H303+H304+H305+H306</f>
        <v>13772289.935382549</v>
      </c>
      <c r="I299" s="108">
        <f>+I300+I301+I302+I303+I304+I305+I306</f>
        <v>0</v>
      </c>
      <c r="J299" s="108">
        <f>+J300+J301+J302+J303+J304+J305+J306</f>
        <v>13772289.935382549</v>
      </c>
      <c r="K299" s="179">
        <f>+K300+K301+K302+K303+K304+K305+K306</f>
        <v>1.894723118383115</v>
      </c>
    </row>
    <row r="300" spans="1:11" x14ac:dyDescent="0.3">
      <c r="A300" s="173">
        <v>2</v>
      </c>
      <c r="B300" s="86">
        <v>3</v>
      </c>
      <c r="C300" s="86">
        <v>7</v>
      </c>
      <c r="D300" s="86">
        <v>1</v>
      </c>
      <c r="E300" s="86" t="s">
        <v>40</v>
      </c>
      <c r="F300" s="85" t="s">
        <v>261</v>
      </c>
      <c r="G300" s="92">
        <v>0</v>
      </c>
      <c r="H300" s="92">
        <v>7715871.5868492238</v>
      </c>
      <c r="I300" s="92">
        <v>0</v>
      </c>
      <c r="J300" s="89">
        <f t="shared" ref="J300:J306" si="16">SUBTOTAL(9,G300:I300)</f>
        <v>7715871.5868492238</v>
      </c>
      <c r="K300" s="170">
        <f t="shared" ref="K300:K306" si="17">IFERROR(J300/$J$19*100,"0.00")</f>
        <v>1.0615112187349225</v>
      </c>
    </row>
    <row r="301" spans="1:11" x14ac:dyDescent="0.3">
      <c r="A301" s="173">
        <v>2</v>
      </c>
      <c r="B301" s="86">
        <v>3</v>
      </c>
      <c r="C301" s="86">
        <v>7</v>
      </c>
      <c r="D301" s="86">
        <v>1</v>
      </c>
      <c r="E301" s="86" t="s">
        <v>42</v>
      </c>
      <c r="F301" s="85" t="s">
        <v>262</v>
      </c>
      <c r="G301" s="92">
        <v>0</v>
      </c>
      <c r="H301" s="92">
        <v>3133510.6666666665</v>
      </c>
      <c r="I301" s="92">
        <v>0</v>
      </c>
      <c r="J301" s="89">
        <f t="shared" si="16"/>
        <v>3133510.6666666665</v>
      </c>
      <c r="K301" s="170">
        <f t="shared" si="17"/>
        <v>0.43109280516817017</v>
      </c>
    </row>
    <row r="302" spans="1:11" x14ac:dyDescent="0.3">
      <c r="A302" s="173">
        <v>2</v>
      </c>
      <c r="B302" s="86">
        <v>3</v>
      </c>
      <c r="C302" s="86">
        <v>7</v>
      </c>
      <c r="D302" s="86">
        <v>1</v>
      </c>
      <c r="E302" s="86" t="s">
        <v>44</v>
      </c>
      <c r="F302" s="85" t="s">
        <v>263</v>
      </c>
      <c r="G302" s="92">
        <v>0</v>
      </c>
      <c r="H302" s="92">
        <v>0</v>
      </c>
      <c r="I302" s="92">
        <v>0</v>
      </c>
      <c r="J302" s="89">
        <f t="shared" si="16"/>
        <v>0</v>
      </c>
      <c r="K302" s="170">
        <f t="shared" si="17"/>
        <v>0</v>
      </c>
    </row>
    <row r="303" spans="1:11" x14ac:dyDescent="0.3">
      <c r="A303" s="173">
        <v>2</v>
      </c>
      <c r="B303" s="86">
        <v>3</v>
      </c>
      <c r="C303" s="86">
        <v>7</v>
      </c>
      <c r="D303" s="86">
        <v>1</v>
      </c>
      <c r="E303" s="86" t="s">
        <v>46</v>
      </c>
      <c r="F303" s="85" t="s">
        <v>264</v>
      </c>
      <c r="G303" s="92">
        <v>0</v>
      </c>
      <c r="H303" s="92">
        <v>2922907.6818666579</v>
      </c>
      <c r="I303" s="92">
        <v>0</v>
      </c>
      <c r="J303" s="89">
        <f t="shared" si="16"/>
        <v>2922907.6818666579</v>
      </c>
      <c r="K303" s="170">
        <f t="shared" si="17"/>
        <v>0.40211909448002242</v>
      </c>
    </row>
    <row r="304" spans="1:11" x14ac:dyDescent="0.3">
      <c r="A304" s="173">
        <v>2</v>
      </c>
      <c r="B304" s="86">
        <v>3</v>
      </c>
      <c r="C304" s="86">
        <v>7</v>
      </c>
      <c r="D304" s="86">
        <v>1</v>
      </c>
      <c r="E304" s="86" t="s">
        <v>48</v>
      </c>
      <c r="F304" s="85" t="s">
        <v>265</v>
      </c>
      <c r="G304" s="89">
        <v>0</v>
      </c>
      <c r="H304" s="89">
        <v>0</v>
      </c>
      <c r="I304" s="89">
        <v>0</v>
      </c>
      <c r="J304" s="89">
        <f t="shared" si="16"/>
        <v>0</v>
      </c>
      <c r="K304" s="170">
        <f t="shared" si="17"/>
        <v>0</v>
      </c>
    </row>
    <row r="305" spans="1:11" x14ac:dyDescent="0.3">
      <c r="A305" s="173">
        <v>2</v>
      </c>
      <c r="B305" s="86">
        <v>3</v>
      </c>
      <c r="C305" s="86">
        <v>7</v>
      </c>
      <c r="D305" s="86">
        <v>1</v>
      </c>
      <c r="E305" s="86" t="s">
        <v>50</v>
      </c>
      <c r="F305" s="85" t="s">
        <v>266</v>
      </c>
      <c r="G305" s="89">
        <v>0</v>
      </c>
      <c r="H305" s="89">
        <v>0</v>
      </c>
      <c r="I305" s="89">
        <v>0</v>
      </c>
      <c r="J305" s="89">
        <f t="shared" si="16"/>
        <v>0</v>
      </c>
      <c r="K305" s="170">
        <f t="shared" si="17"/>
        <v>0</v>
      </c>
    </row>
    <row r="306" spans="1:11" x14ac:dyDescent="0.3">
      <c r="A306" s="173">
        <v>2</v>
      </c>
      <c r="B306" s="86">
        <v>3</v>
      </c>
      <c r="C306" s="86">
        <v>7</v>
      </c>
      <c r="D306" s="86">
        <v>1</v>
      </c>
      <c r="E306" s="86" t="s">
        <v>59</v>
      </c>
      <c r="F306" s="85" t="s">
        <v>267</v>
      </c>
      <c r="G306" s="103">
        <v>0</v>
      </c>
      <c r="H306" s="103">
        <v>0</v>
      </c>
      <c r="I306" s="103">
        <v>0</v>
      </c>
      <c r="J306" s="89">
        <f t="shared" si="16"/>
        <v>0</v>
      </c>
      <c r="K306" s="170">
        <f t="shared" si="17"/>
        <v>0</v>
      </c>
    </row>
    <row r="307" spans="1:11" x14ac:dyDescent="0.3">
      <c r="A307" s="167">
        <v>2</v>
      </c>
      <c r="B307" s="72">
        <v>3</v>
      </c>
      <c r="C307" s="72">
        <v>7</v>
      </c>
      <c r="D307" s="72">
        <v>2</v>
      </c>
      <c r="E307" s="72"/>
      <c r="F307" s="71" t="s">
        <v>268</v>
      </c>
      <c r="G307" s="108">
        <f>+G308+G309+G310+G311+G312+G313</f>
        <v>0</v>
      </c>
      <c r="H307" s="108">
        <f>+H308+H309+H310+H311+H312+H313</f>
        <v>0</v>
      </c>
      <c r="I307" s="108">
        <f>+I308+I309+I310+I311+I312+I313</f>
        <v>0</v>
      </c>
      <c r="J307" s="108">
        <f>+J308+J309+J310+J311+J312+J313</f>
        <v>0</v>
      </c>
      <c r="K307" s="179">
        <f>+K308+K309+K310+K311+K312+K313</f>
        <v>0</v>
      </c>
    </row>
    <row r="308" spans="1:11" x14ac:dyDescent="0.3">
      <c r="A308" s="169">
        <v>2</v>
      </c>
      <c r="B308" s="86">
        <v>3</v>
      </c>
      <c r="C308" s="86">
        <v>7</v>
      </c>
      <c r="D308" s="86">
        <v>2</v>
      </c>
      <c r="E308" s="86" t="s">
        <v>40</v>
      </c>
      <c r="F308" s="85" t="s">
        <v>269</v>
      </c>
      <c r="G308" s="89">
        <v>0</v>
      </c>
      <c r="H308" s="89">
        <v>0</v>
      </c>
      <c r="I308" s="89">
        <v>0</v>
      </c>
      <c r="J308" s="89">
        <f t="shared" ref="J308:J313" si="18">SUBTOTAL(9,G308:I308)</f>
        <v>0</v>
      </c>
      <c r="K308" s="170">
        <f t="shared" ref="K308:K313" si="19">IFERROR(J308/$J$19*100,"0.00")</f>
        <v>0</v>
      </c>
    </row>
    <row r="309" spans="1:11" x14ac:dyDescent="0.3">
      <c r="A309" s="169">
        <v>2</v>
      </c>
      <c r="B309" s="86">
        <v>3</v>
      </c>
      <c r="C309" s="86">
        <v>7</v>
      </c>
      <c r="D309" s="86">
        <v>2</v>
      </c>
      <c r="E309" s="86" t="s">
        <v>42</v>
      </c>
      <c r="F309" s="85" t="s">
        <v>270</v>
      </c>
      <c r="G309" s="89">
        <v>0</v>
      </c>
      <c r="H309" s="89">
        <v>0</v>
      </c>
      <c r="I309" s="89">
        <v>0</v>
      </c>
      <c r="J309" s="89">
        <f t="shared" si="18"/>
        <v>0</v>
      </c>
      <c r="K309" s="170">
        <f t="shared" si="19"/>
        <v>0</v>
      </c>
    </row>
    <row r="310" spans="1:11" x14ac:dyDescent="0.3">
      <c r="A310" s="169">
        <v>2</v>
      </c>
      <c r="B310" s="86">
        <v>3</v>
      </c>
      <c r="C310" s="86">
        <v>7</v>
      </c>
      <c r="D310" s="86">
        <v>2</v>
      </c>
      <c r="E310" s="86" t="s">
        <v>44</v>
      </c>
      <c r="F310" s="85" t="s">
        <v>271</v>
      </c>
      <c r="G310" s="92">
        <v>0</v>
      </c>
      <c r="H310" s="92">
        <v>0</v>
      </c>
      <c r="I310" s="92">
        <v>0</v>
      </c>
      <c r="J310" s="89">
        <f t="shared" si="18"/>
        <v>0</v>
      </c>
      <c r="K310" s="170">
        <f t="shared" si="19"/>
        <v>0</v>
      </c>
    </row>
    <row r="311" spans="1:11" x14ac:dyDescent="0.3">
      <c r="A311" s="169">
        <v>2</v>
      </c>
      <c r="B311" s="86">
        <v>3</v>
      </c>
      <c r="C311" s="86">
        <v>7</v>
      </c>
      <c r="D311" s="86">
        <v>2</v>
      </c>
      <c r="E311" s="86" t="s">
        <v>46</v>
      </c>
      <c r="F311" s="85" t="s">
        <v>272</v>
      </c>
      <c r="G311" s="89">
        <v>0</v>
      </c>
      <c r="H311" s="89">
        <v>0</v>
      </c>
      <c r="I311" s="89">
        <v>0</v>
      </c>
      <c r="J311" s="89">
        <f t="shared" si="18"/>
        <v>0</v>
      </c>
      <c r="K311" s="170">
        <f t="shared" si="19"/>
        <v>0</v>
      </c>
    </row>
    <row r="312" spans="1:11" x14ac:dyDescent="0.3">
      <c r="A312" s="169">
        <v>2</v>
      </c>
      <c r="B312" s="86">
        <v>3</v>
      </c>
      <c r="C312" s="86">
        <v>7</v>
      </c>
      <c r="D312" s="86">
        <v>2</v>
      </c>
      <c r="E312" s="86" t="s">
        <v>48</v>
      </c>
      <c r="F312" s="85" t="s">
        <v>273</v>
      </c>
      <c r="G312" s="103">
        <v>0</v>
      </c>
      <c r="H312" s="103">
        <v>0</v>
      </c>
      <c r="I312" s="103">
        <v>0</v>
      </c>
      <c r="J312" s="89">
        <f t="shared" si="18"/>
        <v>0</v>
      </c>
      <c r="K312" s="170">
        <f t="shared" si="19"/>
        <v>0</v>
      </c>
    </row>
    <row r="313" spans="1:11" ht="40.5" x14ac:dyDescent="0.3">
      <c r="A313" s="113">
        <v>2</v>
      </c>
      <c r="B313" s="113">
        <v>3</v>
      </c>
      <c r="C313" s="113">
        <v>7</v>
      </c>
      <c r="D313" s="113">
        <v>2</v>
      </c>
      <c r="E313" s="113" t="s">
        <v>50</v>
      </c>
      <c r="F313" s="87" t="s">
        <v>274</v>
      </c>
      <c r="G313" s="103">
        <v>0</v>
      </c>
      <c r="H313" s="103">
        <v>0</v>
      </c>
      <c r="I313" s="103">
        <v>0</v>
      </c>
      <c r="J313" s="89">
        <f t="shared" si="18"/>
        <v>0</v>
      </c>
      <c r="K313" s="170">
        <f t="shared" si="19"/>
        <v>0</v>
      </c>
    </row>
    <row r="314" spans="1:11" x14ac:dyDescent="0.3">
      <c r="A314" s="165">
        <v>2</v>
      </c>
      <c r="B314" s="67">
        <v>3</v>
      </c>
      <c r="C314" s="67">
        <v>8</v>
      </c>
      <c r="D314" s="67"/>
      <c r="E314" s="67"/>
      <c r="F314" s="68" t="s">
        <v>275</v>
      </c>
      <c r="G314" s="69">
        <f>+G315+G317</f>
        <v>0</v>
      </c>
      <c r="H314" s="69">
        <f>+H315+H317</f>
        <v>1740364</v>
      </c>
      <c r="I314" s="69">
        <f>+I315+I317</f>
        <v>0</v>
      </c>
      <c r="J314" s="69">
        <f>+J315+J317</f>
        <v>1740364</v>
      </c>
      <c r="K314" s="166">
        <f>+K315+K317</f>
        <v>0.23943061906720728</v>
      </c>
    </row>
    <row r="315" spans="1:11" x14ac:dyDescent="0.3">
      <c r="A315" s="116">
        <v>2</v>
      </c>
      <c r="B315" s="116">
        <v>3</v>
      </c>
      <c r="C315" s="116">
        <v>8</v>
      </c>
      <c r="D315" s="116">
        <v>1</v>
      </c>
      <c r="E315" s="116"/>
      <c r="F315" s="73" t="s">
        <v>276</v>
      </c>
      <c r="G315" s="74">
        <f>+G316</f>
        <v>0</v>
      </c>
      <c r="H315" s="74">
        <f>+H316</f>
        <v>1740364</v>
      </c>
      <c r="I315" s="74">
        <f>+I316</f>
        <v>0</v>
      </c>
      <c r="J315" s="74">
        <f>+J316</f>
        <v>1740364</v>
      </c>
      <c r="K315" s="168">
        <f>+K316</f>
        <v>0.23943061906720728</v>
      </c>
    </row>
    <row r="316" spans="1:11" ht="40.5" x14ac:dyDescent="0.3">
      <c r="A316" s="113">
        <v>2</v>
      </c>
      <c r="B316" s="113">
        <v>3</v>
      </c>
      <c r="C316" s="113">
        <v>8</v>
      </c>
      <c r="D316" s="113">
        <v>1</v>
      </c>
      <c r="E316" s="113" t="s">
        <v>40</v>
      </c>
      <c r="F316" s="87" t="s">
        <v>276</v>
      </c>
      <c r="G316" s="103">
        <v>0</v>
      </c>
      <c r="H316" s="103">
        <v>1740364</v>
      </c>
      <c r="I316" s="103">
        <v>0</v>
      </c>
      <c r="J316" s="89">
        <f>SUBTOTAL(9,G316:I316)</f>
        <v>1740364</v>
      </c>
      <c r="K316" s="170">
        <f>IFERROR(J316/$J$19*100,"0.00")</f>
        <v>0.23943061906720728</v>
      </c>
    </row>
    <row r="317" spans="1:11" x14ac:dyDescent="0.3">
      <c r="A317" s="116">
        <v>2</v>
      </c>
      <c r="B317" s="116">
        <v>3</v>
      </c>
      <c r="C317" s="116">
        <v>8</v>
      </c>
      <c r="D317" s="116">
        <v>2</v>
      </c>
      <c r="E317" s="116"/>
      <c r="F317" s="73" t="s">
        <v>277</v>
      </c>
      <c r="G317" s="74">
        <f>+G318</f>
        <v>0</v>
      </c>
      <c r="H317" s="74">
        <f>+H318</f>
        <v>0</v>
      </c>
      <c r="I317" s="74">
        <f>+I318</f>
        <v>0</v>
      </c>
      <c r="J317" s="74">
        <f>+J318</f>
        <v>0</v>
      </c>
      <c r="K317" s="168">
        <f>+K318</f>
        <v>0</v>
      </c>
    </row>
    <row r="318" spans="1:11" ht="40.5" x14ac:dyDescent="0.3">
      <c r="A318" s="113">
        <v>2</v>
      </c>
      <c r="B318" s="113">
        <v>3</v>
      </c>
      <c r="C318" s="113">
        <v>8</v>
      </c>
      <c r="D318" s="113">
        <v>2</v>
      </c>
      <c r="E318" s="113" t="s">
        <v>40</v>
      </c>
      <c r="F318" s="87" t="s">
        <v>277</v>
      </c>
      <c r="G318" s="103">
        <v>0</v>
      </c>
      <c r="H318" s="103">
        <v>0</v>
      </c>
      <c r="I318" s="103">
        <v>0</v>
      </c>
      <c r="J318" s="89">
        <f>SUBTOTAL(9,G318:I318)</f>
        <v>0</v>
      </c>
      <c r="K318" s="170">
        <f>IFERROR(J318/$J$19*100,"0.00")</f>
        <v>0</v>
      </c>
    </row>
    <row r="319" spans="1:11" x14ac:dyDescent="0.3">
      <c r="A319" s="165">
        <v>2</v>
      </c>
      <c r="B319" s="67">
        <v>3</v>
      </c>
      <c r="C319" s="67">
        <v>9</v>
      </c>
      <c r="D319" s="67"/>
      <c r="E319" s="67"/>
      <c r="F319" s="68" t="s">
        <v>278</v>
      </c>
      <c r="G319" s="69">
        <f>+G320+G322+G324+G326+G328+G330+G332+G334+G336</f>
        <v>0</v>
      </c>
      <c r="H319" s="69">
        <f>+H320+H322+H324+H326+H328+H330+H332+H334+H336</f>
        <v>76595628.440579176</v>
      </c>
      <c r="I319" s="69">
        <f>+I320+I322+I324+I326+I328+I330+I332+I334+I336</f>
        <v>0</v>
      </c>
      <c r="J319" s="69">
        <f>+J320+J322+J324+J326+J328+J330+J332+J334+J336</f>
        <v>76595628.440579176</v>
      </c>
      <c r="K319" s="166">
        <f>+K320+K322+K324+K326+K328+K330+K332+K334+K336</f>
        <v>10.537645420940484</v>
      </c>
    </row>
    <row r="320" spans="1:11" x14ac:dyDescent="0.3">
      <c r="A320" s="167">
        <v>2</v>
      </c>
      <c r="B320" s="72">
        <v>3</v>
      </c>
      <c r="C320" s="72">
        <v>9</v>
      </c>
      <c r="D320" s="72">
        <v>1</v>
      </c>
      <c r="E320" s="72"/>
      <c r="F320" s="71" t="s">
        <v>279</v>
      </c>
      <c r="G320" s="108">
        <f>+G321</f>
        <v>0</v>
      </c>
      <c r="H320" s="108">
        <f>+H321</f>
        <v>0</v>
      </c>
      <c r="I320" s="108">
        <f>+I321</f>
        <v>0</v>
      </c>
      <c r="J320" s="108">
        <f>+J321</f>
        <v>0</v>
      </c>
      <c r="K320" s="179">
        <f>+K321</f>
        <v>0</v>
      </c>
    </row>
    <row r="321" spans="1:11" x14ac:dyDescent="0.3">
      <c r="A321" s="173">
        <v>2</v>
      </c>
      <c r="B321" s="86">
        <v>3</v>
      </c>
      <c r="C321" s="86">
        <v>9</v>
      </c>
      <c r="D321" s="86">
        <v>1</v>
      </c>
      <c r="E321" s="86" t="s">
        <v>40</v>
      </c>
      <c r="F321" s="85" t="s">
        <v>279</v>
      </c>
      <c r="G321" s="92">
        <v>0</v>
      </c>
      <c r="H321" s="92">
        <v>0</v>
      </c>
      <c r="I321" s="92">
        <v>0</v>
      </c>
      <c r="J321" s="89">
        <f>SUBTOTAL(9,G321:I321)</f>
        <v>0</v>
      </c>
      <c r="K321" s="170">
        <f>IFERROR(J321/$J$19*100,"0.00")</f>
        <v>0</v>
      </c>
    </row>
    <row r="322" spans="1:11" x14ac:dyDescent="0.3">
      <c r="A322" s="167">
        <v>2</v>
      </c>
      <c r="B322" s="72">
        <v>3</v>
      </c>
      <c r="C322" s="72">
        <v>9</v>
      </c>
      <c r="D322" s="72">
        <v>2</v>
      </c>
      <c r="E322" s="72"/>
      <c r="F322" s="71" t="s">
        <v>280</v>
      </c>
      <c r="G322" s="108">
        <f>+G323</f>
        <v>0</v>
      </c>
      <c r="H322" s="108">
        <f>+H323</f>
        <v>6171466.259821685</v>
      </c>
      <c r="I322" s="108">
        <f>+I323</f>
        <v>0</v>
      </c>
      <c r="J322" s="108">
        <f>+J323</f>
        <v>6171466.259821685</v>
      </c>
      <c r="K322" s="179">
        <f>+K323</f>
        <v>0.84903961880473755</v>
      </c>
    </row>
    <row r="323" spans="1:11" x14ac:dyDescent="0.3">
      <c r="A323" s="173">
        <v>2</v>
      </c>
      <c r="B323" s="86">
        <v>3</v>
      </c>
      <c r="C323" s="86">
        <v>9</v>
      </c>
      <c r="D323" s="86">
        <v>2</v>
      </c>
      <c r="E323" s="86" t="s">
        <v>40</v>
      </c>
      <c r="F323" s="85" t="s">
        <v>280</v>
      </c>
      <c r="G323" s="117">
        <v>0</v>
      </c>
      <c r="H323" s="117">
        <v>6171466.259821685</v>
      </c>
      <c r="I323" s="117">
        <v>0</v>
      </c>
      <c r="J323" s="89">
        <f>SUBTOTAL(9,G323:I323)</f>
        <v>6171466.259821685</v>
      </c>
      <c r="K323" s="170">
        <f>IFERROR(J323/$J$19*100,"0.00")</f>
        <v>0.84903961880473755</v>
      </c>
    </row>
    <row r="324" spans="1:11" x14ac:dyDescent="0.3">
      <c r="A324" s="167">
        <v>2</v>
      </c>
      <c r="B324" s="72">
        <v>3</v>
      </c>
      <c r="C324" s="72">
        <v>9</v>
      </c>
      <c r="D324" s="72">
        <v>3</v>
      </c>
      <c r="E324" s="72"/>
      <c r="F324" s="71" t="s">
        <v>281</v>
      </c>
      <c r="G324" s="108">
        <f>+G325</f>
        <v>0</v>
      </c>
      <c r="H324" s="108">
        <f>+H325</f>
        <v>69988255.515044734</v>
      </c>
      <c r="I324" s="108">
        <f>+I325</f>
        <v>0</v>
      </c>
      <c r="J324" s="108">
        <f>+J325</f>
        <v>69988255.515044734</v>
      </c>
      <c r="K324" s="179">
        <f>+K325</f>
        <v>9.6286359321389341</v>
      </c>
    </row>
    <row r="325" spans="1:11" x14ac:dyDescent="0.3">
      <c r="A325" s="173">
        <v>2</v>
      </c>
      <c r="B325" s="86">
        <v>3</v>
      </c>
      <c r="C325" s="86">
        <v>9</v>
      </c>
      <c r="D325" s="86">
        <v>3</v>
      </c>
      <c r="E325" s="86" t="s">
        <v>40</v>
      </c>
      <c r="F325" s="85" t="s">
        <v>281</v>
      </c>
      <c r="G325" s="89">
        <v>0</v>
      </c>
      <c r="H325" s="89">
        <v>69988255.515044734</v>
      </c>
      <c r="I325" s="89">
        <v>0</v>
      </c>
      <c r="J325" s="89">
        <f>SUBTOTAL(9,G325:I325)</f>
        <v>69988255.515044734</v>
      </c>
      <c r="K325" s="170">
        <f>IFERROR(J325/$J$19*100,"0.00")</f>
        <v>9.6286359321389341</v>
      </c>
    </row>
    <row r="326" spans="1:11" x14ac:dyDescent="0.3">
      <c r="A326" s="167">
        <v>2</v>
      </c>
      <c r="B326" s="72">
        <v>3</v>
      </c>
      <c r="C326" s="72">
        <v>9</v>
      </c>
      <c r="D326" s="72">
        <v>4</v>
      </c>
      <c r="E326" s="72"/>
      <c r="F326" s="71" t="s">
        <v>282</v>
      </c>
      <c r="G326" s="108">
        <f>+G327</f>
        <v>0</v>
      </c>
      <c r="H326" s="108">
        <f>+H327</f>
        <v>0</v>
      </c>
      <c r="I326" s="108">
        <f>+I327</f>
        <v>0</v>
      </c>
      <c r="J326" s="108">
        <f>+J327</f>
        <v>0</v>
      </c>
      <c r="K326" s="179">
        <f>+K327</f>
        <v>0</v>
      </c>
    </row>
    <row r="327" spans="1:11" x14ac:dyDescent="0.3">
      <c r="A327" s="173">
        <v>2</v>
      </c>
      <c r="B327" s="86">
        <v>3</v>
      </c>
      <c r="C327" s="86">
        <v>9</v>
      </c>
      <c r="D327" s="86">
        <v>4</v>
      </c>
      <c r="E327" s="86" t="s">
        <v>40</v>
      </c>
      <c r="F327" s="85" t="s">
        <v>282</v>
      </c>
      <c r="G327" s="103">
        <v>0</v>
      </c>
      <c r="H327" s="103">
        <v>0</v>
      </c>
      <c r="I327" s="103">
        <v>0</v>
      </c>
      <c r="J327" s="89">
        <f>SUBTOTAL(9,G327:I327)</f>
        <v>0</v>
      </c>
      <c r="K327" s="170">
        <f>IFERROR(J327/$J$19*100,"0.00")</f>
        <v>0</v>
      </c>
    </row>
    <row r="328" spans="1:11" x14ac:dyDescent="0.3">
      <c r="A328" s="167">
        <v>2</v>
      </c>
      <c r="B328" s="72">
        <v>3</v>
      </c>
      <c r="C328" s="72">
        <v>9</v>
      </c>
      <c r="D328" s="72">
        <v>5</v>
      </c>
      <c r="E328" s="72"/>
      <c r="F328" s="71" t="s">
        <v>283</v>
      </c>
      <c r="G328" s="108">
        <f>+G329</f>
        <v>0</v>
      </c>
      <c r="H328" s="108">
        <f>+H329</f>
        <v>435906.66571276402</v>
      </c>
      <c r="I328" s="108">
        <f>+I329</f>
        <v>0</v>
      </c>
      <c r="J328" s="108">
        <f>+J329</f>
        <v>435906.66571276402</v>
      </c>
      <c r="K328" s="179">
        <f>+K329</f>
        <v>5.9969869996810587E-2</v>
      </c>
    </row>
    <row r="329" spans="1:11" x14ac:dyDescent="0.3">
      <c r="A329" s="173">
        <v>2</v>
      </c>
      <c r="B329" s="86">
        <v>3</v>
      </c>
      <c r="C329" s="86">
        <v>9</v>
      </c>
      <c r="D329" s="86">
        <v>5</v>
      </c>
      <c r="E329" s="86" t="s">
        <v>40</v>
      </c>
      <c r="F329" s="85" t="s">
        <v>283</v>
      </c>
      <c r="G329" s="92">
        <v>0</v>
      </c>
      <c r="H329" s="92">
        <v>435906.66571276402</v>
      </c>
      <c r="I329" s="92">
        <v>0</v>
      </c>
      <c r="J329" s="89">
        <f>SUBTOTAL(9,G329:I329)</f>
        <v>435906.66571276402</v>
      </c>
      <c r="K329" s="170">
        <f>IFERROR(J329/$J$19*100,"0.00")</f>
        <v>5.9969869996810587E-2</v>
      </c>
    </row>
    <row r="330" spans="1:11" x14ac:dyDescent="0.3">
      <c r="A330" s="167">
        <v>2</v>
      </c>
      <c r="B330" s="72">
        <v>3</v>
      </c>
      <c r="C330" s="72">
        <v>9</v>
      </c>
      <c r="D330" s="72">
        <v>6</v>
      </c>
      <c r="E330" s="72"/>
      <c r="F330" s="71" t="s">
        <v>284</v>
      </c>
      <c r="G330" s="108">
        <f>+G331</f>
        <v>0</v>
      </c>
      <c r="H330" s="108">
        <f>+H331</f>
        <v>0</v>
      </c>
      <c r="I330" s="108">
        <f>+I331</f>
        <v>0</v>
      </c>
      <c r="J330" s="108">
        <f>+J331</f>
        <v>0</v>
      </c>
      <c r="K330" s="179">
        <f>+K331</f>
        <v>0</v>
      </c>
    </row>
    <row r="331" spans="1:11" x14ac:dyDescent="0.3">
      <c r="A331" s="173">
        <v>2</v>
      </c>
      <c r="B331" s="86">
        <v>3</v>
      </c>
      <c r="C331" s="86">
        <v>9</v>
      </c>
      <c r="D331" s="86">
        <v>6</v>
      </c>
      <c r="E331" s="86" t="s">
        <v>40</v>
      </c>
      <c r="F331" s="85" t="s">
        <v>284</v>
      </c>
      <c r="G331" s="92">
        <v>0</v>
      </c>
      <c r="H331" s="92">
        <v>0</v>
      </c>
      <c r="I331" s="92">
        <v>0</v>
      </c>
      <c r="J331" s="89">
        <f>SUBTOTAL(9,G331:I331)</f>
        <v>0</v>
      </c>
      <c r="K331" s="170">
        <f>IFERROR(J331/$J$19*100,"0.00")</f>
        <v>0</v>
      </c>
    </row>
    <row r="332" spans="1:11" x14ac:dyDescent="0.3">
      <c r="A332" s="167">
        <v>2</v>
      </c>
      <c r="B332" s="72">
        <v>3</v>
      </c>
      <c r="C332" s="72">
        <v>9</v>
      </c>
      <c r="D332" s="72">
        <v>7</v>
      </c>
      <c r="E332" s="72"/>
      <c r="F332" s="71" t="s">
        <v>285</v>
      </c>
      <c r="G332" s="108">
        <f>+G333</f>
        <v>0</v>
      </c>
      <c r="H332" s="108">
        <f>+H333</f>
        <v>0</v>
      </c>
      <c r="I332" s="108">
        <f>+I333</f>
        <v>0</v>
      </c>
      <c r="J332" s="108">
        <f>+J333</f>
        <v>0</v>
      </c>
      <c r="K332" s="179">
        <f>+K333</f>
        <v>0</v>
      </c>
    </row>
    <row r="333" spans="1:11" x14ac:dyDescent="0.3">
      <c r="A333" s="173">
        <v>2</v>
      </c>
      <c r="B333" s="86">
        <v>3</v>
      </c>
      <c r="C333" s="86">
        <v>9</v>
      </c>
      <c r="D333" s="86">
        <v>7</v>
      </c>
      <c r="E333" s="86" t="s">
        <v>40</v>
      </c>
      <c r="F333" s="85" t="s">
        <v>285</v>
      </c>
      <c r="G333" s="103">
        <v>0</v>
      </c>
      <c r="H333" s="103">
        <v>0</v>
      </c>
      <c r="I333" s="103">
        <v>0</v>
      </c>
      <c r="J333" s="89">
        <f>SUBTOTAL(9,G333:I333)</f>
        <v>0</v>
      </c>
      <c r="K333" s="170">
        <f>IFERROR(J333/$J$19*100,"0.00")</f>
        <v>0</v>
      </c>
    </row>
    <row r="334" spans="1:11" x14ac:dyDescent="0.3">
      <c r="A334" s="167">
        <v>2</v>
      </c>
      <c r="B334" s="72">
        <v>3</v>
      </c>
      <c r="C334" s="72">
        <v>9</v>
      </c>
      <c r="D334" s="72">
        <v>8</v>
      </c>
      <c r="E334" s="72"/>
      <c r="F334" s="71" t="s">
        <v>286</v>
      </c>
      <c r="G334" s="108">
        <f>+G335</f>
        <v>0</v>
      </c>
      <c r="H334" s="108">
        <f>+H335</f>
        <v>0</v>
      </c>
      <c r="I334" s="108">
        <f>+I335</f>
        <v>0</v>
      </c>
      <c r="J334" s="108">
        <f>+J335</f>
        <v>0</v>
      </c>
      <c r="K334" s="179">
        <f>+K335</f>
        <v>0</v>
      </c>
    </row>
    <row r="335" spans="1:11" x14ac:dyDescent="0.3">
      <c r="A335" s="173">
        <v>2</v>
      </c>
      <c r="B335" s="86">
        <v>3</v>
      </c>
      <c r="C335" s="86">
        <v>9</v>
      </c>
      <c r="D335" s="86">
        <v>8</v>
      </c>
      <c r="E335" s="86" t="s">
        <v>40</v>
      </c>
      <c r="F335" s="85" t="s">
        <v>286</v>
      </c>
      <c r="G335" s="103">
        <v>0</v>
      </c>
      <c r="H335" s="103">
        <v>0</v>
      </c>
      <c r="I335" s="103">
        <v>0</v>
      </c>
      <c r="J335" s="89">
        <f>SUBTOTAL(9,G335:I335)</f>
        <v>0</v>
      </c>
      <c r="K335" s="170">
        <f>IFERROR(J335/$J$19*100,"0.00")</f>
        <v>0</v>
      </c>
    </row>
    <row r="336" spans="1:11" x14ac:dyDescent="0.3">
      <c r="A336" s="167">
        <v>2</v>
      </c>
      <c r="B336" s="72">
        <v>3</v>
      </c>
      <c r="C336" s="72">
        <v>9</v>
      </c>
      <c r="D336" s="72">
        <v>9</v>
      </c>
      <c r="E336" s="72"/>
      <c r="F336" s="71" t="s">
        <v>287</v>
      </c>
      <c r="G336" s="108">
        <f>+G337</f>
        <v>0</v>
      </c>
      <c r="H336" s="108">
        <f>+H337</f>
        <v>0</v>
      </c>
      <c r="I336" s="108">
        <f>+I337</f>
        <v>0</v>
      </c>
      <c r="J336" s="108">
        <f>+J337</f>
        <v>0</v>
      </c>
      <c r="K336" s="179">
        <f>+K337</f>
        <v>0</v>
      </c>
    </row>
    <row r="337" spans="1:11" x14ac:dyDescent="0.3">
      <c r="A337" s="173">
        <v>2</v>
      </c>
      <c r="B337" s="86">
        <v>3</v>
      </c>
      <c r="C337" s="86">
        <v>9</v>
      </c>
      <c r="D337" s="86">
        <v>9</v>
      </c>
      <c r="E337" s="86" t="s">
        <v>40</v>
      </c>
      <c r="F337" s="85" t="s">
        <v>287</v>
      </c>
      <c r="G337" s="89">
        <v>0</v>
      </c>
      <c r="H337" s="89">
        <v>0</v>
      </c>
      <c r="I337" s="89">
        <v>0</v>
      </c>
      <c r="J337" s="89">
        <f>SUBTOTAL(9,G337:I337)</f>
        <v>0</v>
      </c>
      <c r="K337" s="170">
        <f>IFERROR(J337/$J$19*100,"0.00")</f>
        <v>0</v>
      </c>
    </row>
    <row r="338" spans="1:11" x14ac:dyDescent="0.3">
      <c r="A338" s="189">
        <v>2</v>
      </c>
      <c r="B338" s="190">
        <v>4</v>
      </c>
      <c r="C338" s="191"/>
      <c r="D338" s="191"/>
      <c r="E338" s="191"/>
      <c r="F338" s="192" t="s">
        <v>288</v>
      </c>
      <c r="G338" s="64">
        <f>+G339+G355+G366+G371+G380+G387</f>
        <v>0</v>
      </c>
      <c r="H338" s="64">
        <f>+H339+H355+H366+H371+H380+H387</f>
        <v>0</v>
      </c>
      <c r="I338" s="64">
        <f>+I339+I355+I366+I371+I380+I387</f>
        <v>0</v>
      </c>
      <c r="J338" s="64">
        <f>+J339+J355+J366+J371+J380+J387</f>
        <v>0</v>
      </c>
      <c r="K338" s="164">
        <f>+K339+K355+K366+K371+K380+K387</f>
        <v>0</v>
      </c>
    </row>
    <row r="339" spans="1:11" x14ac:dyDescent="0.3">
      <c r="A339" s="193">
        <v>2</v>
      </c>
      <c r="B339" s="194">
        <v>4</v>
      </c>
      <c r="C339" s="194">
        <v>1</v>
      </c>
      <c r="D339" s="194"/>
      <c r="E339" s="194"/>
      <c r="F339" s="195" t="s">
        <v>289</v>
      </c>
      <c r="G339" s="69">
        <f>+G340+G344+G348+G351+G353</f>
        <v>0</v>
      </c>
      <c r="H339" s="69">
        <f>+H340+H344+H348+H351+H353</f>
        <v>0</v>
      </c>
      <c r="I339" s="69">
        <f>+I340+I344+I348+I351+I353</f>
        <v>0</v>
      </c>
      <c r="J339" s="69">
        <f>+J340+J344+J348+J351+J353</f>
        <v>0</v>
      </c>
      <c r="K339" s="166">
        <f>+K340+K344+K348+K351+K353</f>
        <v>0</v>
      </c>
    </row>
    <row r="340" spans="1:11" x14ac:dyDescent="0.3">
      <c r="A340" s="196">
        <v>2</v>
      </c>
      <c r="B340" s="197">
        <v>4</v>
      </c>
      <c r="C340" s="197">
        <v>1</v>
      </c>
      <c r="D340" s="197">
        <v>1</v>
      </c>
      <c r="E340" s="197"/>
      <c r="F340" s="196" t="s">
        <v>290</v>
      </c>
      <c r="G340" s="108">
        <f>+G341+G342+G343</f>
        <v>0</v>
      </c>
      <c r="H340" s="108">
        <f>+H341+H342+H343</f>
        <v>0</v>
      </c>
      <c r="I340" s="108">
        <f>+I341+I342+I343</f>
        <v>0</v>
      </c>
      <c r="J340" s="108">
        <f>+J341+J342+J343</f>
        <v>0</v>
      </c>
      <c r="K340" s="179">
        <f>+K341+K342+K343</f>
        <v>0</v>
      </c>
    </row>
    <row r="341" spans="1:11" x14ac:dyDescent="0.3">
      <c r="A341" s="180">
        <v>2</v>
      </c>
      <c r="B341" s="77">
        <v>4</v>
      </c>
      <c r="C341" s="77">
        <v>1</v>
      </c>
      <c r="D341" s="77">
        <v>1</v>
      </c>
      <c r="E341" s="77" t="s">
        <v>40</v>
      </c>
      <c r="F341" s="198" t="s">
        <v>291</v>
      </c>
      <c r="G341" s="89">
        <v>0</v>
      </c>
      <c r="H341" s="89">
        <v>0</v>
      </c>
      <c r="I341" s="89">
        <v>0</v>
      </c>
      <c r="J341" s="89">
        <f>SUBTOTAL(9,G341:I341)</f>
        <v>0</v>
      </c>
      <c r="K341" s="170">
        <f>IFERROR(J341/$J$19*100,"0.00")</f>
        <v>0</v>
      </c>
    </row>
    <row r="342" spans="1:11" x14ac:dyDescent="0.3">
      <c r="A342" s="180">
        <v>2</v>
      </c>
      <c r="B342" s="77">
        <v>4</v>
      </c>
      <c r="C342" s="77">
        <v>1</v>
      </c>
      <c r="D342" s="77">
        <v>1</v>
      </c>
      <c r="E342" s="77" t="s">
        <v>42</v>
      </c>
      <c r="F342" s="198" t="s">
        <v>292</v>
      </c>
      <c r="G342" s="89">
        <v>0</v>
      </c>
      <c r="H342" s="89">
        <v>0</v>
      </c>
      <c r="I342" s="89">
        <v>0</v>
      </c>
      <c r="J342" s="89">
        <f>SUBTOTAL(9,G342:I342)</f>
        <v>0</v>
      </c>
      <c r="K342" s="170">
        <f>IFERROR(J342/$J$19*100,"0.00")</f>
        <v>0</v>
      </c>
    </row>
    <row r="343" spans="1:11" x14ac:dyDescent="0.3">
      <c r="A343" s="180">
        <v>2</v>
      </c>
      <c r="B343" s="77">
        <v>4</v>
      </c>
      <c r="C343" s="77">
        <v>1</v>
      </c>
      <c r="D343" s="77">
        <v>1</v>
      </c>
      <c r="E343" s="77" t="s">
        <v>44</v>
      </c>
      <c r="F343" s="198" t="s">
        <v>293</v>
      </c>
      <c r="G343" s="103">
        <v>0</v>
      </c>
      <c r="H343" s="103">
        <v>0</v>
      </c>
      <c r="I343" s="103">
        <v>0</v>
      </c>
      <c r="J343" s="89">
        <f>SUBTOTAL(9,G343:I343)</f>
        <v>0</v>
      </c>
      <c r="K343" s="170">
        <f>IFERROR(J343/$J$19*100,"0.00")</f>
        <v>0</v>
      </c>
    </row>
    <row r="344" spans="1:11" x14ac:dyDescent="0.3">
      <c r="A344" s="196">
        <v>2</v>
      </c>
      <c r="B344" s="197">
        <v>4</v>
      </c>
      <c r="C344" s="197">
        <v>1</v>
      </c>
      <c r="D344" s="197">
        <v>2</v>
      </c>
      <c r="E344" s="197"/>
      <c r="F344" s="196" t="s">
        <v>294</v>
      </c>
      <c r="G344" s="108">
        <f>+G345+G346+G347</f>
        <v>0</v>
      </c>
      <c r="H344" s="108">
        <f>+H345+H346+H347</f>
        <v>0</v>
      </c>
      <c r="I344" s="108">
        <f>+I345+I346+I347</f>
        <v>0</v>
      </c>
      <c r="J344" s="108">
        <f>+J345+J346+J347</f>
        <v>0</v>
      </c>
      <c r="K344" s="179">
        <f>+K345+K346+K347</f>
        <v>0</v>
      </c>
    </row>
    <row r="345" spans="1:11" x14ac:dyDescent="0.3">
      <c r="A345" s="180">
        <v>2</v>
      </c>
      <c r="B345" s="77">
        <v>4</v>
      </c>
      <c r="C345" s="77">
        <v>1</v>
      </c>
      <c r="D345" s="77">
        <v>2</v>
      </c>
      <c r="E345" s="77" t="s">
        <v>40</v>
      </c>
      <c r="F345" s="198" t="s">
        <v>295</v>
      </c>
      <c r="G345" s="89">
        <v>0</v>
      </c>
      <c r="H345" s="89">
        <v>0</v>
      </c>
      <c r="I345" s="89">
        <v>0</v>
      </c>
      <c r="J345" s="89">
        <f>SUBTOTAL(9,G345:I345)</f>
        <v>0</v>
      </c>
      <c r="K345" s="170">
        <f>IFERROR(J345/$J$19*100,"0.00")</f>
        <v>0</v>
      </c>
    </row>
    <row r="346" spans="1:11" x14ac:dyDescent="0.3">
      <c r="A346" s="180">
        <v>2</v>
      </c>
      <c r="B346" s="77">
        <v>4</v>
      </c>
      <c r="C346" s="77">
        <v>1</v>
      </c>
      <c r="D346" s="77">
        <v>2</v>
      </c>
      <c r="E346" s="77" t="s">
        <v>42</v>
      </c>
      <c r="F346" s="198" t="s">
        <v>296</v>
      </c>
      <c r="G346" s="89">
        <v>0</v>
      </c>
      <c r="H346" s="89">
        <v>0</v>
      </c>
      <c r="I346" s="89">
        <v>0</v>
      </c>
      <c r="J346" s="89">
        <f>SUBTOTAL(9,G346:I346)</f>
        <v>0</v>
      </c>
      <c r="K346" s="170">
        <f>IFERROR(J346/$J$19*100,"0.00")</f>
        <v>0</v>
      </c>
    </row>
    <row r="347" spans="1:11" x14ac:dyDescent="0.3">
      <c r="A347" s="180">
        <v>2</v>
      </c>
      <c r="B347" s="77">
        <v>4</v>
      </c>
      <c r="C347" s="77">
        <v>1</v>
      </c>
      <c r="D347" s="77">
        <v>2</v>
      </c>
      <c r="E347" s="77" t="s">
        <v>44</v>
      </c>
      <c r="F347" s="198" t="s">
        <v>297</v>
      </c>
      <c r="G347" s="103">
        <v>0</v>
      </c>
      <c r="H347" s="103">
        <v>0</v>
      </c>
      <c r="I347" s="103">
        <v>0</v>
      </c>
      <c r="J347" s="89">
        <f>SUBTOTAL(9,G347:I347)</f>
        <v>0</v>
      </c>
      <c r="K347" s="170">
        <f>IFERROR(J347/$J$19*100,"0.00")</f>
        <v>0</v>
      </c>
    </row>
    <row r="348" spans="1:11" x14ac:dyDescent="0.3">
      <c r="A348" s="196">
        <v>2</v>
      </c>
      <c r="B348" s="197">
        <v>4</v>
      </c>
      <c r="C348" s="197">
        <v>1</v>
      </c>
      <c r="D348" s="197">
        <v>4</v>
      </c>
      <c r="E348" s="77"/>
      <c r="F348" s="199" t="s">
        <v>298</v>
      </c>
      <c r="G348" s="108">
        <f>+G349+G350</f>
        <v>0</v>
      </c>
      <c r="H348" s="108">
        <f>+H349+H350</f>
        <v>0</v>
      </c>
      <c r="I348" s="108">
        <f>+I349+I350</f>
        <v>0</v>
      </c>
      <c r="J348" s="108">
        <f>+J349+J350</f>
        <v>0</v>
      </c>
      <c r="K348" s="179">
        <f>+K349+K350</f>
        <v>0</v>
      </c>
    </row>
    <row r="349" spans="1:11" x14ac:dyDescent="0.3">
      <c r="A349" s="200">
        <v>2</v>
      </c>
      <c r="B349" s="201">
        <v>4</v>
      </c>
      <c r="C349" s="201">
        <v>1</v>
      </c>
      <c r="D349" s="201">
        <v>4</v>
      </c>
      <c r="E349" s="77" t="s">
        <v>40</v>
      </c>
      <c r="F349" s="202" t="s">
        <v>299</v>
      </c>
      <c r="G349" s="89">
        <v>0</v>
      </c>
      <c r="H349" s="89">
        <v>0</v>
      </c>
      <c r="I349" s="89">
        <v>0</v>
      </c>
      <c r="J349" s="89">
        <f>SUBTOTAL(9,G349:I349)</f>
        <v>0</v>
      </c>
      <c r="K349" s="170">
        <f>IFERROR(J349/$J$19*100,"0.00")</f>
        <v>0</v>
      </c>
    </row>
    <row r="350" spans="1:11" x14ac:dyDescent="0.3">
      <c r="A350" s="180">
        <v>2</v>
      </c>
      <c r="B350" s="77">
        <v>4</v>
      </c>
      <c r="C350" s="77">
        <v>1</v>
      </c>
      <c r="D350" s="77">
        <v>4</v>
      </c>
      <c r="E350" s="77" t="s">
        <v>42</v>
      </c>
      <c r="F350" s="198" t="s">
        <v>300</v>
      </c>
      <c r="G350" s="103">
        <v>0</v>
      </c>
      <c r="H350" s="103">
        <v>0</v>
      </c>
      <c r="I350" s="103">
        <v>0</v>
      </c>
      <c r="J350" s="89">
        <f>SUBTOTAL(9,G350:I350)</f>
        <v>0</v>
      </c>
      <c r="K350" s="170">
        <f>IFERROR(J350/$J$19*100,"0.00")</f>
        <v>0</v>
      </c>
    </row>
    <row r="351" spans="1:11" x14ac:dyDescent="0.3">
      <c r="A351" s="203">
        <v>2</v>
      </c>
      <c r="B351" s="197">
        <v>4</v>
      </c>
      <c r="C351" s="197">
        <v>1</v>
      </c>
      <c r="D351" s="197">
        <v>5</v>
      </c>
      <c r="E351" s="197"/>
      <c r="F351" s="199" t="s">
        <v>301</v>
      </c>
      <c r="G351" s="74">
        <f>+G352</f>
        <v>0</v>
      </c>
      <c r="H351" s="74">
        <f>+H352</f>
        <v>0</v>
      </c>
      <c r="I351" s="74">
        <f>+I352</f>
        <v>0</v>
      </c>
      <c r="J351" s="74">
        <f>+J352</f>
        <v>0</v>
      </c>
      <c r="K351" s="168">
        <f>+K352</f>
        <v>0</v>
      </c>
    </row>
    <row r="352" spans="1:11" x14ac:dyDescent="0.3">
      <c r="A352" s="180">
        <v>2</v>
      </c>
      <c r="B352" s="77">
        <v>4</v>
      </c>
      <c r="C352" s="77">
        <v>1</v>
      </c>
      <c r="D352" s="77">
        <v>5</v>
      </c>
      <c r="E352" s="77" t="s">
        <v>40</v>
      </c>
      <c r="F352" s="198" t="s">
        <v>301</v>
      </c>
      <c r="G352" s="103">
        <v>0</v>
      </c>
      <c r="H352" s="103">
        <v>0</v>
      </c>
      <c r="I352" s="103">
        <v>0</v>
      </c>
      <c r="J352" s="89">
        <f>SUBTOTAL(9,G352:I352)</f>
        <v>0</v>
      </c>
      <c r="K352" s="170">
        <f>IFERROR(J352/$J$19*100,"0.00")</f>
        <v>0</v>
      </c>
    </row>
    <row r="353" spans="1:11" ht="40.5" x14ac:dyDescent="0.3">
      <c r="A353" s="196">
        <v>2</v>
      </c>
      <c r="B353" s="197">
        <v>4</v>
      </c>
      <c r="C353" s="197">
        <v>1</v>
      </c>
      <c r="D353" s="197">
        <v>6</v>
      </c>
      <c r="E353" s="77"/>
      <c r="F353" s="199" t="s">
        <v>302</v>
      </c>
      <c r="G353" s="108">
        <f>+G354</f>
        <v>0</v>
      </c>
      <c r="H353" s="108">
        <f>+H354</f>
        <v>0</v>
      </c>
      <c r="I353" s="108">
        <f>+I354</f>
        <v>0</v>
      </c>
      <c r="J353" s="108">
        <f>+J354</f>
        <v>0</v>
      </c>
      <c r="K353" s="179">
        <f>+K354</f>
        <v>0</v>
      </c>
    </row>
    <row r="354" spans="1:11" x14ac:dyDescent="0.3">
      <c r="A354" s="180">
        <v>2</v>
      </c>
      <c r="B354" s="77">
        <v>4</v>
      </c>
      <c r="C354" s="77">
        <v>1</v>
      </c>
      <c r="D354" s="77">
        <v>6</v>
      </c>
      <c r="E354" s="77" t="s">
        <v>40</v>
      </c>
      <c r="F354" s="198" t="s">
        <v>303</v>
      </c>
      <c r="G354" s="103">
        <v>0</v>
      </c>
      <c r="H354" s="103">
        <v>0</v>
      </c>
      <c r="I354" s="103">
        <v>0</v>
      </c>
      <c r="J354" s="89">
        <f>SUBTOTAL(9,G354:I354)</f>
        <v>0</v>
      </c>
      <c r="K354" s="170">
        <f>IFERROR(J354/$J$19*100,"0.00")</f>
        <v>0</v>
      </c>
    </row>
    <row r="355" spans="1:11" x14ac:dyDescent="0.3">
      <c r="A355" s="193">
        <v>2</v>
      </c>
      <c r="B355" s="194">
        <v>4</v>
      </c>
      <c r="C355" s="194">
        <v>2</v>
      </c>
      <c r="D355" s="194"/>
      <c r="E355" s="194"/>
      <c r="F355" s="195" t="s">
        <v>304</v>
      </c>
      <c r="G355" s="69">
        <f>+G356+G358+G362</f>
        <v>0</v>
      </c>
      <c r="H355" s="69">
        <f>+H356+H358+H362</f>
        <v>0</v>
      </c>
      <c r="I355" s="69">
        <f>+I356+I358+I362</f>
        <v>0</v>
      </c>
      <c r="J355" s="69">
        <f>+J356+J358+J362</f>
        <v>0</v>
      </c>
      <c r="K355" s="166">
        <f>+K356+K358+K362</f>
        <v>0</v>
      </c>
    </row>
    <row r="356" spans="1:11" x14ac:dyDescent="0.3">
      <c r="A356" s="196">
        <v>2</v>
      </c>
      <c r="B356" s="197">
        <v>4</v>
      </c>
      <c r="C356" s="197">
        <v>2</v>
      </c>
      <c r="D356" s="197">
        <v>1</v>
      </c>
      <c r="E356" s="77"/>
      <c r="F356" s="196" t="s">
        <v>305</v>
      </c>
      <c r="G356" s="108">
        <f>+G357</f>
        <v>0</v>
      </c>
      <c r="H356" s="108">
        <f>+H357</f>
        <v>0</v>
      </c>
      <c r="I356" s="108">
        <f>+I357</f>
        <v>0</v>
      </c>
      <c r="J356" s="108">
        <f>+J357</f>
        <v>0</v>
      </c>
      <c r="K356" s="179">
        <f>+K357</f>
        <v>0</v>
      </c>
    </row>
    <row r="357" spans="1:11" x14ac:dyDescent="0.3">
      <c r="A357" s="76">
        <v>2</v>
      </c>
      <c r="B357" s="77">
        <v>4</v>
      </c>
      <c r="C357" s="77">
        <v>2</v>
      </c>
      <c r="D357" s="77">
        <v>1</v>
      </c>
      <c r="E357" s="77" t="s">
        <v>40</v>
      </c>
      <c r="F357" s="198" t="s">
        <v>306</v>
      </c>
      <c r="G357" s="103">
        <v>0</v>
      </c>
      <c r="H357" s="103">
        <v>0</v>
      </c>
      <c r="I357" s="103">
        <v>0</v>
      </c>
      <c r="J357" s="89">
        <f>SUBTOTAL(9,G357:I357)</f>
        <v>0</v>
      </c>
      <c r="K357" s="170">
        <f>IFERROR(J357/$J$19*100,"0.00")</f>
        <v>0</v>
      </c>
    </row>
    <row r="358" spans="1:11" ht="40.5" x14ac:dyDescent="0.3">
      <c r="A358" s="196">
        <v>2</v>
      </c>
      <c r="B358" s="197">
        <v>4</v>
      </c>
      <c r="C358" s="197">
        <v>2</v>
      </c>
      <c r="D358" s="197">
        <v>2</v>
      </c>
      <c r="E358" s="77"/>
      <c r="F358" s="199" t="s">
        <v>307</v>
      </c>
      <c r="G358" s="74">
        <f>+G359+G360+G361</f>
        <v>0</v>
      </c>
      <c r="H358" s="74">
        <f>+H359+H360+H361</f>
        <v>0</v>
      </c>
      <c r="I358" s="74">
        <f>+I359+I360+I361</f>
        <v>0</v>
      </c>
      <c r="J358" s="74">
        <f>+J359+J360+J361</f>
        <v>0</v>
      </c>
      <c r="K358" s="168">
        <f>+K359+K360+K361</f>
        <v>0</v>
      </c>
    </row>
    <row r="359" spans="1:11" ht="40.5" x14ac:dyDescent="0.3">
      <c r="A359" s="76">
        <v>2</v>
      </c>
      <c r="B359" s="77">
        <v>4</v>
      </c>
      <c r="C359" s="77">
        <v>2</v>
      </c>
      <c r="D359" s="77">
        <v>2</v>
      </c>
      <c r="E359" s="77" t="s">
        <v>40</v>
      </c>
      <c r="F359" s="198" t="s">
        <v>308</v>
      </c>
      <c r="G359" s="103">
        <v>0</v>
      </c>
      <c r="H359" s="103">
        <v>0</v>
      </c>
      <c r="I359" s="103">
        <v>0</v>
      </c>
      <c r="J359" s="89">
        <f>SUBTOTAL(9,G359:I359)</f>
        <v>0</v>
      </c>
      <c r="K359" s="170">
        <f>IFERROR(J359/$J$19*100,"0.00")</f>
        <v>0</v>
      </c>
    </row>
    <row r="360" spans="1:11" ht="40.5" x14ac:dyDescent="0.3">
      <c r="A360" s="76">
        <v>2</v>
      </c>
      <c r="B360" s="77">
        <v>4</v>
      </c>
      <c r="C360" s="77">
        <v>2</v>
      </c>
      <c r="D360" s="77">
        <v>2</v>
      </c>
      <c r="E360" s="77" t="s">
        <v>42</v>
      </c>
      <c r="F360" s="198" t="s">
        <v>309</v>
      </c>
      <c r="G360" s="103">
        <v>0</v>
      </c>
      <c r="H360" s="103">
        <v>0</v>
      </c>
      <c r="I360" s="103">
        <v>0</v>
      </c>
      <c r="J360" s="89">
        <f>SUBTOTAL(9,G360:I360)</f>
        <v>0</v>
      </c>
      <c r="K360" s="170">
        <f>IFERROR(J360/$J$19*100,"0.00")</f>
        <v>0</v>
      </c>
    </row>
    <row r="361" spans="1:11" ht="40.5" x14ac:dyDescent="0.3">
      <c r="A361" s="76">
        <v>2</v>
      </c>
      <c r="B361" s="77">
        <v>4</v>
      </c>
      <c r="C361" s="77">
        <v>2</v>
      </c>
      <c r="D361" s="77">
        <v>2</v>
      </c>
      <c r="E361" s="77" t="s">
        <v>44</v>
      </c>
      <c r="F361" s="198" t="s">
        <v>310</v>
      </c>
      <c r="G361" s="103">
        <v>0</v>
      </c>
      <c r="H361" s="103">
        <v>0</v>
      </c>
      <c r="I361" s="103">
        <v>0</v>
      </c>
      <c r="J361" s="89">
        <f>SUBTOTAL(9,G361:I361)</f>
        <v>0</v>
      </c>
      <c r="K361" s="170">
        <f>IFERROR(J361/$J$19*100,"0.00")</f>
        <v>0</v>
      </c>
    </row>
    <row r="362" spans="1:11" ht="40.5" x14ac:dyDescent="0.3">
      <c r="A362" s="196">
        <v>2</v>
      </c>
      <c r="B362" s="197">
        <v>4</v>
      </c>
      <c r="C362" s="197">
        <v>2</v>
      </c>
      <c r="D362" s="197">
        <v>3</v>
      </c>
      <c r="E362" s="197"/>
      <c r="F362" s="199" t="s">
        <v>311</v>
      </c>
      <c r="G362" s="103">
        <f>G363+G364+G365</f>
        <v>0</v>
      </c>
      <c r="H362" s="103">
        <f>H363+H364+H365</f>
        <v>0</v>
      </c>
      <c r="I362" s="103">
        <f>I363+I364+I365</f>
        <v>0</v>
      </c>
      <c r="J362" s="103">
        <f>J363+J364+J365</f>
        <v>0</v>
      </c>
      <c r="K362" s="204">
        <f>K363+K364+K365</f>
        <v>0</v>
      </c>
    </row>
    <row r="363" spans="1:11" ht="40.5" x14ac:dyDescent="0.3">
      <c r="A363" s="76">
        <v>2</v>
      </c>
      <c r="B363" s="77">
        <v>4</v>
      </c>
      <c r="C363" s="77">
        <v>2</v>
      </c>
      <c r="D363" s="77">
        <v>3</v>
      </c>
      <c r="E363" s="77" t="s">
        <v>40</v>
      </c>
      <c r="F363" s="198" t="s">
        <v>312</v>
      </c>
      <c r="G363" s="89">
        <v>0</v>
      </c>
      <c r="H363" s="89">
        <v>0</v>
      </c>
      <c r="I363" s="89">
        <v>0</v>
      </c>
      <c r="J363" s="89">
        <f>SUBTOTAL(9,G363:I363)</f>
        <v>0</v>
      </c>
      <c r="K363" s="170">
        <f>IFERROR(J363/$J$19*100,"0.00")</f>
        <v>0</v>
      </c>
    </row>
    <row r="364" spans="1:11" ht="40.5" x14ac:dyDescent="0.3">
      <c r="A364" s="76">
        <v>2</v>
      </c>
      <c r="B364" s="77">
        <v>4</v>
      </c>
      <c r="C364" s="77">
        <v>2</v>
      </c>
      <c r="D364" s="77">
        <v>3</v>
      </c>
      <c r="E364" s="77" t="s">
        <v>42</v>
      </c>
      <c r="F364" s="198" t="s">
        <v>313</v>
      </c>
      <c r="G364" s="89">
        <v>0</v>
      </c>
      <c r="H364" s="89">
        <v>0</v>
      </c>
      <c r="I364" s="89">
        <v>0</v>
      </c>
      <c r="J364" s="89">
        <f>SUBTOTAL(9,G364:I364)</f>
        <v>0</v>
      </c>
      <c r="K364" s="170">
        <f>IFERROR(J364/$J$19*100,"0.00")</f>
        <v>0</v>
      </c>
    </row>
    <row r="365" spans="1:11" ht="40.5" x14ac:dyDescent="0.3">
      <c r="A365" s="76">
        <v>2</v>
      </c>
      <c r="B365" s="77">
        <v>4</v>
      </c>
      <c r="C365" s="77">
        <v>2</v>
      </c>
      <c r="D365" s="77">
        <v>3</v>
      </c>
      <c r="E365" s="77" t="s">
        <v>44</v>
      </c>
      <c r="F365" s="198" t="s">
        <v>314</v>
      </c>
      <c r="G365" s="89">
        <v>0</v>
      </c>
      <c r="H365" s="89">
        <v>0</v>
      </c>
      <c r="I365" s="89">
        <v>0</v>
      </c>
      <c r="J365" s="89">
        <f>SUBTOTAL(9,G365:I365)</f>
        <v>0</v>
      </c>
      <c r="K365" s="170">
        <f>IFERROR(J365/$J$19*100,"0.00")</f>
        <v>0</v>
      </c>
    </row>
    <row r="366" spans="1:11" x14ac:dyDescent="0.3">
      <c r="A366" s="193">
        <v>2</v>
      </c>
      <c r="B366" s="194">
        <v>4</v>
      </c>
      <c r="C366" s="194">
        <v>4</v>
      </c>
      <c r="D366" s="194"/>
      <c r="E366" s="194"/>
      <c r="F366" s="195" t="s">
        <v>315</v>
      </c>
      <c r="G366" s="69">
        <f>+G367</f>
        <v>0</v>
      </c>
      <c r="H366" s="69">
        <f>+H367</f>
        <v>0</v>
      </c>
      <c r="I366" s="69">
        <f>+I367</f>
        <v>0</v>
      </c>
      <c r="J366" s="69">
        <f>+J367</f>
        <v>0</v>
      </c>
      <c r="K366" s="166">
        <f>+K367</f>
        <v>0</v>
      </c>
    </row>
    <row r="367" spans="1:11" ht="40.5" x14ac:dyDescent="0.3">
      <c r="A367" s="196">
        <v>2</v>
      </c>
      <c r="B367" s="197">
        <v>4</v>
      </c>
      <c r="C367" s="197">
        <v>4</v>
      </c>
      <c r="D367" s="197">
        <v>1</v>
      </c>
      <c r="E367" s="197"/>
      <c r="F367" s="199" t="s">
        <v>316</v>
      </c>
      <c r="G367" s="103">
        <f>+G368+G369+G370</f>
        <v>0</v>
      </c>
      <c r="H367" s="103">
        <f>+H368+H369+H370</f>
        <v>0</v>
      </c>
      <c r="I367" s="103">
        <f>+I368+I369+I370</f>
        <v>0</v>
      </c>
      <c r="J367" s="103">
        <f>+J368+J369+J370</f>
        <v>0</v>
      </c>
      <c r="K367" s="204">
        <f>+K368+K369+K370</f>
        <v>0</v>
      </c>
    </row>
    <row r="368" spans="1:11" ht="40.5" x14ac:dyDescent="0.3">
      <c r="A368" s="76">
        <v>2</v>
      </c>
      <c r="B368" s="77">
        <v>4</v>
      </c>
      <c r="C368" s="77">
        <v>4</v>
      </c>
      <c r="D368" s="77">
        <v>1</v>
      </c>
      <c r="E368" s="77" t="s">
        <v>40</v>
      </c>
      <c r="F368" s="198" t="s">
        <v>317</v>
      </c>
      <c r="G368" s="89">
        <v>0</v>
      </c>
      <c r="H368" s="89">
        <v>0</v>
      </c>
      <c r="I368" s="89">
        <v>0</v>
      </c>
      <c r="J368" s="89">
        <f>SUBTOTAL(9,G368:I368)</f>
        <v>0</v>
      </c>
      <c r="K368" s="170">
        <f>IFERROR(J368/$J$19*100,"0.00")</f>
        <v>0</v>
      </c>
    </row>
    <row r="369" spans="1:11" ht="40.5" x14ac:dyDescent="0.3">
      <c r="A369" s="76">
        <v>2</v>
      </c>
      <c r="B369" s="77">
        <v>4</v>
      </c>
      <c r="C369" s="77">
        <v>4</v>
      </c>
      <c r="D369" s="77">
        <v>1</v>
      </c>
      <c r="E369" s="77" t="s">
        <v>42</v>
      </c>
      <c r="F369" s="198" t="s">
        <v>318</v>
      </c>
      <c r="G369" s="89">
        <v>0</v>
      </c>
      <c r="H369" s="89">
        <v>0</v>
      </c>
      <c r="I369" s="89">
        <v>0</v>
      </c>
      <c r="J369" s="89">
        <f>SUBTOTAL(9,G369:I369)</f>
        <v>0</v>
      </c>
      <c r="K369" s="170">
        <f>IFERROR(J369/$J$19*100,"0.00")</f>
        <v>0</v>
      </c>
    </row>
    <row r="370" spans="1:11" ht="40.5" x14ac:dyDescent="0.3">
      <c r="A370" s="76">
        <v>2</v>
      </c>
      <c r="B370" s="77">
        <v>4</v>
      </c>
      <c r="C370" s="77">
        <v>4</v>
      </c>
      <c r="D370" s="77">
        <v>1</v>
      </c>
      <c r="E370" s="77" t="s">
        <v>44</v>
      </c>
      <c r="F370" s="198" t="s">
        <v>319</v>
      </c>
      <c r="G370" s="89">
        <v>0</v>
      </c>
      <c r="H370" s="89">
        <v>0</v>
      </c>
      <c r="I370" s="89">
        <v>0</v>
      </c>
      <c r="J370" s="89">
        <f>SUBTOTAL(9,G370:I370)</f>
        <v>0</v>
      </c>
      <c r="K370" s="170">
        <f>IFERROR(J370/$J$19*100,"0.00")</f>
        <v>0</v>
      </c>
    </row>
    <row r="371" spans="1:11" x14ac:dyDescent="0.3">
      <c r="A371" s="193">
        <v>2</v>
      </c>
      <c r="B371" s="194">
        <v>4</v>
      </c>
      <c r="C371" s="194">
        <v>6</v>
      </c>
      <c r="D371" s="194"/>
      <c r="E371" s="194"/>
      <c r="F371" s="195" t="s">
        <v>320</v>
      </c>
      <c r="G371" s="69">
        <f>+G372+G374+G376+G378</f>
        <v>0</v>
      </c>
      <c r="H371" s="69">
        <f>+H372+H374+H376+H378</f>
        <v>0</v>
      </c>
      <c r="I371" s="69">
        <f>+I372+I374+I376+I378</f>
        <v>0</v>
      </c>
      <c r="J371" s="69">
        <f>+J372+J374+J376+J378</f>
        <v>0</v>
      </c>
      <c r="K371" s="166">
        <f>+K372+K374+K376+K378</f>
        <v>0</v>
      </c>
    </row>
    <row r="372" spans="1:11" x14ac:dyDescent="0.3">
      <c r="A372" s="203">
        <v>2</v>
      </c>
      <c r="B372" s="197">
        <v>4</v>
      </c>
      <c r="C372" s="197">
        <v>6</v>
      </c>
      <c r="D372" s="197">
        <v>1</v>
      </c>
      <c r="E372" s="197"/>
      <c r="F372" s="199" t="s">
        <v>321</v>
      </c>
      <c r="G372" s="108">
        <f>+G373</f>
        <v>0</v>
      </c>
      <c r="H372" s="108">
        <f>+H373</f>
        <v>0</v>
      </c>
      <c r="I372" s="108">
        <f>+I373</f>
        <v>0</v>
      </c>
      <c r="J372" s="108">
        <f>+J373</f>
        <v>0</v>
      </c>
      <c r="K372" s="179">
        <f>+K373</f>
        <v>0</v>
      </c>
    </row>
    <row r="373" spans="1:11" x14ac:dyDescent="0.3">
      <c r="A373" s="180">
        <v>2</v>
      </c>
      <c r="B373" s="77">
        <v>4</v>
      </c>
      <c r="C373" s="77">
        <v>6</v>
      </c>
      <c r="D373" s="77">
        <v>1</v>
      </c>
      <c r="E373" s="77" t="s">
        <v>40</v>
      </c>
      <c r="F373" s="198" t="s">
        <v>321</v>
      </c>
      <c r="G373" s="103">
        <v>0</v>
      </c>
      <c r="H373" s="103">
        <v>0</v>
      </c>
      <c r="I373" s="103">
        <v>0</v>
      </c>
      <c r="J373" s="89">
        <f>SUBTOTAL(9,G373:I373)</f>
        <v>0</v>
      </c>
      <c r="K373" s="170">
        <f>IFERROR(J373/$J$19*100,"0.00")</f>
        <v>0</v>
      </c>
    </row>
    <row r="374" spans="1:11" ht="40.5" x14ac:dyDescent="0.3">
      <c r="A374" s="203">
        <v>2</v>
      </c>
      <c r="B374" s="197">
        <v>4</v>
      </c>
      <c r="C374" s="197">
        <v>6</v>
      </c>
      <c r="D374" s="197">
        <v>2</v>
      </c>
      <c r="E374" s="197"/>
      <c r="F374" s="199" t="s">
        <v>322</v>
      </c>
      <c r="G374" s="74">
        <f>+G375</f>
        <v>0</v>
      </c>
      <c r="H374" s="74">
        <f>+H375</f>
        <v>0</v>
      </c>
      <c r="I374" s="74">
        <f>+I375</f>
        <v>0</v>
      </c>
      <c r="J374" s="74">
        <f>+J375</f>
        <v>0</v>
      </c>
      <c r="K374" s="168">
        <f>+K375</f>
        <v>0</v>
      </c>
    </row>
    <row r="375" spans="1:11" x14ac:dyDescent="0.3">
      <c r="A375" s="180">
        <v>2</v>
      </c>
      <c r="B375" s="77">
        <v>4</v>
      </c>
      <c r="C375" s="77">
        <v>6</v>
      </c>
      <c r="D375" s="77">
        <v>2</v>
      </c>
      <c r="E375" s="77" t="s">
        <v>40</v>
      </c>
      <c r="F375" s="198" t="s">
        <v>322</v>
      </c>
      <c r="G375" s="103">
        <v>0</v>
      </c>
      <c r="H375" s="103">
        <v>0</v>
      </c>
      <c r="I375" s="103">
        <v>0</v>
      </c>
      <c r="J375" s="89">
        <f>SUBTOTAL(9,G375:I375)</f>
        <v>0</v>
      </c>
      <c r="K375" s="170">
        <f>IFERROR(J375/$J$19*100,"0.00")</f>
        <v>0</v>
      </c>
    </row>
    <row r="376" spans="1:11" ht="40.5" x14ac:dyDescent="0.3">
      <c r="A376" s="203">
        <v>2</v>
      </c>
      <c r="B376" s="197">
        <v>4</v>
      </c>
      <c r="C376" s="197">
        <v>6</v>
      </c>
      <c r="D376" s="197">
        <v>3</v>
      </c>
      <c r="E376" s="77"/>
      <c r="F376" s="199" t="s">
        <v>323</v>
      </c>
      <c r="G376" s="74">
        <f>+G377</f>
        <v>0</v>
      </c>
      <c r="H376" s="74">
        <f>+H377</f>
        <v>0</v>
      </c>
      <c r="I376" s="74">
        <f>+I377</f>
        <v>0</v>
      </c>
      <c r="J376" s="74">
        <f>+J377</f>
        <v>0</v>
      </c>
      <c r="K376" s="168">
        <f>+K377</f>
        <v>0</v>
      </c>
    </row>
    <row r="377" spans="1:11" x14ac:dyDescent="0.3">
      <c r="A377" s="180">
        <v>2</v>
      </c>
      <c r="B377" s="77">
        <v>4</v>
      </c>
      <c r="C377" s="77">
        <v>6</v>
      </c>
      <c r="D377" s="77">
        <v>3</v>
      </c>
      <c r="E377" s="77" t="s">
        <v>40</v>
      </c>
      <c r="F377" s="198" t="s">
        <v>323</v>
      </c>
      <c r="G377" s="103">
        <v>0</v>
      </c>
      <c r="H377" s="103">
        <v>0</v>
      </c>
      <c r="I377" s="103">
        <v>0</v>
      </c>
      <c r="J377" s="89">
        <f>SUBTOTAL(9,G377:I377)</f>
        <v>0</v>
      </c>
      <c r="K377" s="170">
        <f>IFERROR(J377/$J$19*100,"0.00")</f>
        <v>0</v>
      </c>
    </row>
    <row r="378" spans="1:11" x14ac:dyDescent="0.3">
      <c r="A378" s="203">
        <v>2</v>
      </c>
      <c r="B378" s="197">
        <v>4</v>
      </c>
      <c r="C378" s="197">
        <v>6</v>
      </c>
      <c r="D378" s="197">
        <v>4</v>
      </c>
      <c r="E378" s="197"/>
      <c r="F378" s="199" t="s">
        <v>324</v>
      </c>
      <c r="G378" s="74">
        <f>+G379</f>
        <v>0</v>
      </c>
      <c r="H378" s="74">
        <f>+H379</f>
        <v>0</v>
      </c>
      <c r="I378" s="74">
        <f>+I379</f>
        <v>0</v>
      </c>
      <c r="J378" s="74">
        <f>+J379</f>
        <v>0</v>
      </c>
      <c r="K378" s="168">
        <f>+K379</f>
        <v>0</v>
      </c>
    </row>
    <row r="379" spans="1:11" x14ac:dyDescent="0.3">
      <c r="A379" s="180">
        <v>2</v>
      </c>
      <c r="B379" s="77">
        <v>4</v>
      </c>
      <c r="C379" s="77">
        <v>6</v>
      </c>
      <c r="D379" s="77">
        <v>4</v>
      </c>
      <c r="E379" s="77" t="s">
        <v>40</v>
      </c>
      <c r="F379" s="198" t="s">
        <v>324</v>
      </c>
      <c r="G379" s="103">
        <v>0</v>
      </c>
      <c r="H379" s="103">
        <v>0</v>
      </c>
      <c r="I379" s="103">
        <v>0</v>
      </c>
      <c r="J379" s="89">
        <f>SUBTOTAL(9,G379:I379)</f>
        <v>0</v>
      </c>
      <c r="K379" s="170">
        <f>IFERROR(J379/$J$19*100,"0.00")</f>
        <v>0</v>
      </c>
    </row>
    <row r="380" spans="1:11" x14ac:dyDescent="0.3">
      <c r="A380" s="193">
        <v>2</v>
      </c>
      <c r="B380" s="194">
        <v>4</v>
      </c>
      <c r="C380" s="194">
        <v>7</v>
      </c>
      <c r="D380" s="194"/>
      <c r="E380" s="194"/>
      <c r="F380" s="195" t="s">
        <v>325</v>
      </c>
      <c r="G380" s="69">
        <f>+G381+G383+G385</f>
        <v>0</v>
      </c>
      <c r="H380" s="69">
        <f>+H381+H383+H385</f>
        <v>0</v>
      </c>
      <c r="I380" s="69">
        <f>+I381+I383+I385</f>
        <v>0</v>
      </c>
      <c r="J380" s="69">
        <f>+J381+J383+J385</f>
        <v>0</v>
      </c>
      <c r="K380" s="166">
        <f>+K381+K383+K385</f>
        <v>0</v>
      </c>
    </row>
    <row r="381" spans="1:11" ht="40.5" x14ac:dyDescent="0.3">
      <c r="A381" s="196">
        <v>2</v>
      </c>
      <c r="B381" s="197">
        <v>4</v>
      </c>
      <c r="C381" s="197">
        <v>7</v>
      </c>
      <c r="D381" s="197">
        <v>1</v>
      </c>
      <c r="E381" s="197"/>
      <c r="F381" s="199" t="s">
        <v>326</v>
      </c>
      <c r="G381" s="108">
        <f>+G382</f>
        <v>0</v>
      </c>
      <c r="H381" s="108">
        <f>+H382</f>
        <v>0</v>
      </c>
      <c r="I381" s="108">
        <f>+I382</f>
        <v>0</v>
      </c>
      <c r="J381" s="108">
        <f>+J382</f>
        <v>0</v>
      </c>
      <c r="K381" s="179">
        <f>+K382</f>
        <v>0</v>
      </c>
    </row>
    <row r="382" spans="1:11" x14ac:dyDescent="0.3">
      <c r="A382" s="180">
        <v>2</v>
      </c>
      <c r="B382" s="77">
        <v>4</v>
      </c>
      <c r="C382" s="77">
        <v>7</v>
      </c>
      <c r="D382" s="77">
        <v>1</v>
      </c>
      <c r="E382" s="77" t="s">
        <v>40</v>
      </c>
      <c r="F382" s="198" t="s">
        <v>327</v>
      </c>
      <c r="G382" s="103">
        <v>0</v>
      </c>
      <c r="H382" s="103">
        <v>0</v>
      </c>
      <c r="I382" s="103">
        <v>0</v>
      </c>
      <c r="J382" s="89">
        <f>SUBTOTAL(9,G382:I382)</f>
        <v>0</v>
      </c>
      <c r="K382" s="170">
        <f>IFERROR(J382/$J$19*100,"0.00")</f>
        <v>0</v>
      </c>
    </row>
    <row r="383" spans="1:11" x14ac:dyDescent="0.3">
      <c r="A383" s="203">
        <v>2</v>
      </c>
      <c r="B383" s="197">
        <v>4</v>
      </c>
      <c r="C383" s="197">
        <v>7</v>
      </c>
      <c r="D383" s="197">
        <v>2</v>
      </c>
      <c r="E383" s="197"/>
      <c r="F383" s="199" t="s">
        <v>328</v>
      </c>
      <c r="G383" s="74">
        <f>+G384</f>
        <v>0</v>
      </c>
      <c r="H383" s="74">
        <f>+H384</f>
        <v>0</v>
      </c>
      <c r="I383" s="74">
        <f>+I384</f>
        <v>0</v>
      </c>
      <c r="J383" s="74">
        <f>+J384</f>
        <v>0</v>
      </c>
      <c r="K383" s="168">
        <f>+K384</f>
        <v>0</v>
      </c>
    </row>
    <row r="384" spans="1:11" x14ac:dyDescent="0.3">
      <c r="A384" s="180">
        <v>2</v>
      </c>
      <c r="B384" s="77">
        <v>4</v>
      </c>
      <c r="C384" s="77">
        <v>7</v>
      </c>
      <c r="D384" s="77">
        <v>2</v>
      </c>
      <c r="E384" s="77" t="s">
        <v>40</v>
      </c>
      <c r="F384" s="198" t="s">
        <v>329</v>
      </c>
      <c r="G384" s="103">
        <v>0</v>
      </c>
      <c r="H384" s="103">
        <v>0</v>
      </c>
      <c r="I384" s="103">
        <v>0</v>
      </c>
      <c r="J384" s="89">
        <f>SUBTOTAL(9,G384:I384)</f>
        <v>0</v>
      </c>
      <c r="K384" s="170">
        <f>IFERROR(J384/$J$19*100,"0.00")</f>
        <v>0</v>
      </c>
    </row>
    <row r="385" spans="1:11" x14ac:dyDescent="0.3">
      <c r="A385" s="203">
        <v>2</v>
      </c>
      <c r="B385" s="197">
        <v>4</v>
      </c>
      <c r="C385" s="197">
        <v>7</v>
      </c>
      <c r="D385" s="197">
        <v>3</v>
      </c>
      <c r="E385" s="197"/>
      <c r="F385" s="199" t="s">
        <v>330</v>
      </c>
      <c r="G385" s="74">
        <f>+G386</f>
        <v>0</v>
      </c>
      <c r="H385" s="74">
        <f>+H386</f>
        <v>0</v>
      </c>
      <c r="I385" s="74">
        <f>+I386</f>
        <v>0</v>
      </c>
      <c r="J385" s="74">
        <f>+J386</f>
        <v>0</v>
      </c>
      <c r="K385" s="168">
        <f>+K386</f>
        <v>0</v>
      </c>
    </row>
    <row r="386" spans="1:11" x14ac:dyDescent="0.3">
      <c r="A386" s="180">
        <v>2</v>
      </c>
      <c r="B386" s="77">
        <v>4</v>
      </c>
      <c r="C386" s="77">
        <v>7</v>
      </c>
      <c r="D386" s="77">
        <v>3</v>
      </c>
      <c r="E386" s="77" t="s">
        <v>40</v>
      </c>
      <c r="F386" s="198" t="s">
        <v>330</v>
      </c>
      <c r="G386" s="103">
        <v>0</v>
      </c>
      <c r="H386" s="103">
        <v>0</v>
      </c>
      <c r="I386" s="103">
        <v>0</v>
      </c>
      <c r="J386" s="89">
        <f>SUBTOTAL(9,G386:I386)</f>
        <v>0</v>
      </c>
      <c r="K386" s="170">
        <f>IFERROR(J386/$J$19*100,"0.00")</f>
        <v>0</v>
      </c>
    </row>
    <row r="387" spans="1:11" x14ac:dyDescent="0.3">
      <c r="A387" s="193">
        <v>2</v>
      </c>
      <c r="B387" s="194">
        <v>4</v>
      </c>
      <c r="C387" s="194">
        <v>9</v>
      </c>
      <c r="D387" s="194"/>
      <c r="E387" s="194"/>
      <c r="F387" s="195" t="s">
        <v>331</v>
      </c>
      <c r="G387" s="69">
        <f>+G388+G390+G392+G394</f>
        <v>0</v>
      </c>
      <c r="H387" s="69">
        <f>+H388+H390+H392+H394</f>
        <v>0</v>
      </c>
      <c r="I387" s="69">
        <f>+I388+I390+I392+I394</f>
        <v>0</v>
      </c>
      <c r="J387" s="69">
        <f>+J388+J390+J392+J394</f>
        <v>0</v>
      </c>
      <c r="K387" s="166">
        <f>+K388+K390+K392+K394</f>
        <v>0</v>
      </c>
    </row>
    <row r="388" spans="1:11" x14ac:dyDescent="0.3">
      <c r="A388" s="203">
        <v>2</v>
      </c>
      <c r="B388" s="197">
        <v>4</v>
      </c>
      <c r="C388" s="197">
        <v>9</v>
      </c>
      <c r="D388" s="197">
        <v>1</v>
      </c>
      <c r="E388" s="197"/>
      <c r="F388" s="199" t="s">
        <v>331</v>
      </c>
      <c r="G388" s="108">
        <f>+G389</f>
        <v>0</v>
      </c>
      <c r="H388" s="108">
        <f>+H389</f>
        <v>0</v>
      </c>
      <c r="I388" s="108">
        <f>+I389</f>
        <v>0</v>
      </c>
      <c r="J388" s="108">
        <f>+J389</f>
        <v>0</v>
      </c>
      <c r="K388" s="179">
        <f>+K389</f>
        <v>0</v>
      </c>
    </row>
    <row r="389" spans="1:11" x14ac:dyDescent="0.3">
      <c r="A389" s="180">
        <v>2</v>
      </c>
      <c r="B389" s="77">
        <v>4</v>
      </c>
      <c r="C389" s="77">
        <v>9</v>
      </c>
      <c r="D389" s="77">
        <v>1</v>
      </c>
      <c r="E389" s="77" t="s">
        <v>40</v>
      </c>
      <c r="F389" s="198" t="s">
        <v>331</v>
      </c>
      <c r="G389" s="103">
        <v>0</v>
      </c>
      <c r="H389" s="103">
        <v>0</v>
      </c>
      <c r="I389" s="103">
        <v>0</v>
      </c>
      <c r="J389" s="89">
        <f>SUBTOTAL(9,G389:I389)</f>
        <v>0</v>
      </c>
      <c r="K389" s="170">
        <f>IFERROR(J389/$J$19*100,"0.00")</f>
        <v>0</v>
      </c>
    </row>
    <row r="390" spans="1:11" x14ac:dyDescent="0.3">
      <c r="A390" s="203">
        <v>2</v>
      </c>
      <c r="B390" s="197">
        <v>4</v>
      </c>
      <c r="C390" s="197">
        <v>9</v>
      </c>
      <c r="D390" s="197">
        <v>2</v>
      </c>
      <c r="E390" s="197"/>
      <c r="F390" s="199" t="s">
        <v>332</v>
      </c>
      <c r="G390" s="108">
        <f>+G391</f>
        <v>0</v>
      </c>
      <c r="H390" s="108">
        <f>+H391</f>
        <v>0</v>
      </c>
      <c r="I390" s="108">
        <f>+I391</f>
        <v>0</v>
      </c>
      <c r="J390" s="108">
        <f>+J391</f>
        <v>0</v>
      </c>
      <c r="K390" s="179">
        <f>+K391</f>
        <v>0</v>
      </c>
    </row>
    <row r="391" spans="1:11" x14ac:dyDescent="0.3">
      <c r="A391" s="180">
        <v>2</v>
      </c>
      <c r="B391" s="77">
        <v>4</v>
      </c>
      <c r="C391" s="77">
        <v>9</v>
      </c>
      <c r="D391" s="77">
        <v>2</v>
      </c>
      <c r="E391" s="77" t="s">
        <v>40</v>
      </c>
      <c r="F391" s="198" t="s">
        <v>332</v>
      </c>
      <c r="G391" s="103">
        <v>0</v>
      </c>
      <c r="H391" s="103">
        <v>0</v>
      </c>
      <c r="I391" s="103">
        <v>0</v>
      </c>
      <c r="J391" s="89">
        <f>SUBTOTAL(9,G391:I391)</f>
        <v>0</v>
      </c>
      <c r="K391" s="170">
        <f>IFERROR(J391/$J$19*100,"0.00")</f>
        <v>0</v>
      </c>
    </row>
    <row r="392" spans="1:11" x14ac:dyDescent="0.3">
      <c r="A392" s="203">
        <v>2</v>
      </c>
      <c r="B392" s="197">
        <v>4</v>
      </c>
      <c r="C392" s="197">
        <v>9</v>
      </c>
      <c r="D392" s="197">
        <v>3</v>
      </c>
      <c r="E392" s="197"/>
      <c r="F392" s="199" t="s">
        <v>333</v>
      </c>
      <c r="G392" s="108">
        <f>+G393</f>
        <v>0</v>
      </c>
      <c r="H392" s="108">
        <f>+H393</f>
        <v>0</v>
      </c>
      <c r="I392" s="108">
        <f>+I393</f>
        <v>0</v>
      </c>
      <c r="J392" s="108">
        <f>+J393</f>
        <v>0</v>
      </c>
      <c r="K392" s="179">
        <f>+K393</f>
        <v>0</v>
      </c>
    </row>
    <row r="393" spans="1:11" x14ac:dyDescent="0.3">
      <c r="A393" s="180">
        <v>2</v>
      </c>
      <c r="B393" s="77">
        <v>4</v>
      </c>
      <c r="C393" s="77">
        <v>9</v>
      </c>
      <c r="D393" s="77">
        <v>3</v>
      </c>
      <c r="E393" s="77" t="s">
        <v>40</v>
      </c>
      <c r="F393" s="198" t="s">
        <v>333</v>
      </c>
      <c r="G393" s="103">
        <v>0</v>
      </c>
      <c r="H393" s="103">
        <v>0</v>
      </c>
      <c r="I393" s="103">
        <v>0</v>
      </c>
      <c r="J393" s="89">
        <f>SUBTOTAL(9,G393:I393)</f>
        <v>0</v>
      </c>
      <c r="K393" s="170">
        <f>IFERROR(J393/$J$19*100,"0.00")</f>
        <v>0</v>
      </c>
    </row>
    <row r="394" spans="1:11" ht="40.5" x14ac:dyDescent="0.3">
      <c r="A394" s="203">
        <v>2</v>
      </c>
      <c r="B394" s="197">
        <v>4</v>
      </c>
      <c r="C394" s="197">
        <v>9</v>
      </c>
      <c r="D394" s="197">
        <v>4</v>
      </c>
      <c r="E394" s="197"/>
      <c r="F394" s="199" t="s">
        <v>334</v>
      </c>
      <c r="G394" s="108">
        <f>+G395</f>
        <v>0</v>
      </c>
      <c r="H394" s="108">
        <f>+H395</f>
        <v>0</v>
      </c>
      <c r="I394" s="108">
        <f>+I395</f>
        <v>0</v>
      </c>
      <c r="J394" s="108">
        <f>+J395</f>
        <v>0</v>
      </c>
      <c r="K394" s="179">
        <f>+K395</f>
        <v>0</v>
      </c>
    </row>
    <row r="395" spans="1:11" ht="40.5" x14ac:dyDescent="0.3">
      <c r="A395" s="76">
        <v>2</v>
      </c>
      <c r="B395" s="77">
        <v>4</v>
      </c>
      <c r="C395" s="77">
        <v>9</v>
      </c>
      <c r="D395" s="77">
        <v>4</v>
      </c>
      <c r="E395" s="77" t="s">
        <v>40</v>
      </c>
      <c r="F395" s="198" t="s">
        <v>334</v>
      </c>
      <c r="G395" s="103">
        <v>0</v>
      </c>
      <c r="H395" s="103">
        <v>0</v>
      </c>
      <c r="I395" s="103">
        <v>0</v>
      </c>
      <c r="J395" s="89">
        <f>SUBTOTAL(9,G395:I395)</f>
        <v>0</v>
      </c>
      <c r="K395" s="170">
        <f>IFERROR(J395/$J$19*100,"0.00")</f>
        <v>0</v>
      </c>
    </row>
    <row r="396" spans="1:11" x14ac:dyDescent="0.3">
      <c r="A396" s="189">
        <v>2</v>
      </c>
      <c r="B396" s="190">
        <v>5</v>
      </c>
      <c r="C396" s="191"/>
      <c r="D396" s="191"/>
      <c r="E396" s="191"/>
      <c r="F396" s="192" t="s">
        <v>335</v>
      </c>
      <c r="G396" s="64">
        <f>+G397+G399+G401</f>
        <v>0</v>
      </c>
      <c r="H396" s="64">
        <f>+H397+H399+H401</f>
        <v>0</v>
      </c>
      <c r="I396" s="64">
        <f>+I397+I399+I401</f>
        <v>0</v>
      </c>
      <c r="J396" s="64">
        <f>+J397+J399+J401</f>
        <v>0</v>
      </c>
      <c r="K396" s="164">
        <f>+K397+K399+K401</f>
        <v>0</v>
      </c>
    </row>
    <row r="397" spans="1:11" x14ac:dyDescent="0.3">
      <c r="A397" s="193">
        <v>2</v>
      </c>
      <c r="B397" s="194">
        <v>5</v>
      </c>
      <c r="C397" s="194">
        <v>1</v>
      </c>
      <c r="D397" s="194"/>
      <c r="E397" s="194"/>
      <c r="F397" s="195" t="s">
        <v>336</v>
      </c>
      <c r="G397" s="69">
        <f>+G398</f>
        <v>0</v>
      </c>
      <c r="H397" s="69">
        <f>+H398</f>
        <v>0</v>
      </c>
      <c r="I397" s="69">
        <f>+I398</f>
        <v>0</v>
      </c>
      <c r="J397" s="69">
        <f>+J398</f>
        <v>0</v>
      </c>
      <c r="K397" s="166">
        <f>+K398</f>
        <v>0</v>
      </c>
    </row>
    <row r="398" spans="1:11" x14ac:dyDescent="0.3">
      <c r="A398" s="200">
        <v>2</v>
      </c>
      <c r="B398" s="201">
        <v>5</v>
      </c>
      <c r="C398" s="201">
        <v>1</v>
      </c>
      <c r="D398" s="201">
        <v>1</v>
      </c>
      <c r="E398" s="201" t="s">
        <v>40</v>
      </c>
      <c r="F398" s="202" t="s">
        <v>337</v>
      </c>
      <c r="G398" s="103">
        <v>0</v>
      </c>
      <c r="H398" s="103">
        <v>0</v>
      </c>
      <c r="I398" s="103">
        <v>0</v>
      </c>
      <c r="J398" s="89">
        <f>SUBTOTAL(9,G398:I398)</f>
        <v>0</v>
      </c>
      <c r="K398" s="170">
        <f>IFERROR(J398/$J$19*100,"0.00")</f>
        <v>0</v>
      </c>
    </row>
    <row r="399" spans="1:11" ht="40.5" x14ac:dyDescent="0.3">
      <c r="A399" s="196">
        <v>2</v>
      </c>
      <c r="B399" s="197">
        <v>5</v>
      </c>
      <c r="C399" s="197">
        <v>1</v>
      </c>
      <c r="D399" s="197">
        <v>2</v>
      </c>
      <c r="E399" s="197"/>
      <c r="F399" s="199" t="s">
        <v>338</v>
      </c>
      <c r="G399" s="108">
        <f>+G400</f>
        <v>0</v>
      </c>
      <c r="H399" s="108">
        <f>+H400</f>
        <v>0</v>
      </c>
      <c r="I399" s="108">
        <f>+I400</f>
        <v>0</v>
      </c>
      <c r="J399" s="108">
        <f>+J400</f>
        <v>0</v>
      </c>
      <c r="K399" s="179">
        <f>+K400</f>
        <v>0</v>
      </c>
    </row>
    <row r="400" spans="1:11" x14ac:dyDescent="0.3">
      <c r="A400" s="76">
        <v>2</v>
      </c>
      <c r="B400" s="77">
        <v>5</v>
      </c>
      <c r="C400" s="77">
        <v>1</v>
      </c>
      <c r="D400" s="77">
        <v>2</v>
      </c>
      <c r="E400" s="77" t="s">
        <v>40</v>
      </c>
      <c r="F400" s="198" t="s">
        <v>338</v>
      </c>
      <c r="G400" s="103">
        <v>0</v>
      </c>
      <c r="H400" s="103">
        <v>0</v>
      </c>
      <c r="I400" s="103">
        <v>0</v>
      </c>
      <c r="J400" s="89">
        <f>SUBTOTAL(9,G400:I400)</f>
        <v>0</v>
      </c>
      <c r="K400" s="170">
        <f>IFERROR(J400/$J$19*100,"0.00")</f>
        <v>0</v>
      </c>
    </row>
    <row r="401" spans="1:12" x14ac:dyDescent="0.3">
      <c r="A401" s="196">
        <v>2</v>
      </c>
      <c r="B401" s="197">
        <v>5</v>
      </c>
      <c r="C401" s="197">
        <v>1</v>
      </c>
      <c r="D401" s="197">
        <v>3</v>
      </c>
      <c r="E401" s="197"/>
      <c r="F401" s="199" t="s">
        <v>339</v>
      </c>
      <c r="G401" s="74">
        <f>+G402</f>
        <v>0</v>
      </c>
      <c r="H401" s="74">
        <f>+H402</f>
        <v>0</v>
      </c>
      <c r="I401" s="74">
        <f>+I402</f>
        <v>0</v>
      </c>
      <c r="J401" s="74">
        <f>+J402</f>
        <v>0</v>
      </c>
      <c r="K401" s="168">
        <f>+K402</f>
        <v>0</v>
      </c>
    </row>
    <row r="402" spans="1:12" x14ac:dyDescent="0.3">
      <c r="A402" s="76">
        <v>2</v>
      </c>
      <c r="B402" s="77">
        <v>5</v>
      </c>
      <c r="C402" s="77">
        <v>1</v>
      </c>
      <c r="D402" s="77">
        <v>3</v>
      </c>
      <c r="E402" s="77" t="s">
        <v>40</v>
      </c>
      <c r="F402" s="198" t="s">
        <v>339</v>
      </c>
      <c r="G402" s="103">
        <v>0</v>
      </c>
      <c r="H402" s="103">
        <v>0</v>
      </c>
      <c r="I402" s="103">
        <v>0</v>
      </c>
      <c r="J402" s="89">
        <f>SUBTOTAL(9,G402:I402)</f>
        <v>0</v>
      </c>
      <c r="K402" s="170">
        <f>IFERROR(J402/$J$19*100,"0.00")</f>
        <v>0</v>
      </c>
    </row>
    <row r="403" spans="1:12" x14ac:dyDescent="0.3">
      <c r="A403" s="163">
        <v>2</v>
      </c>
      <c r="B403" s="61">
        <v>6</v>
      </c>
      <c r="C403" s="62"/>
      <c r="D403" s="62"/>
      <c r="E403" s="62"/>
      <c r="F403" s="63" t="s">
        <v>340</v>
      </c>
      <c r="G403" s="64">
        <f>+G404+G415+G424+G433+G440+G455+G460+G479</f>
        <v>0</v>
      </c>
      <c r="H403" s="64">
        <f>+H404+H415+H424+H433+H440+H455+H460+H479</f>
        <v>4165100</v>
      </c>
      <c r="I403" s="64">
        <f>+I404+I415+I424+I433+I440+I455+I460+I479</f>
        <v>0</v>
      </c>
      <c r="J403" s="64">
        <f>+J404+J415+J424+J433+J440+J455+J460+J479</f>
        <v>4165100</v>
      </c>
      <c r="K403" s="164">
        <f>+K404+K415+K424+K433+K440+K455+K460+K479</f>
        <v>0.57301373245874143</v>
      </c>
    </row>
    <row r="404" spans="1:12" x14ac:dyDescent="0.3">
      <c r="A404" s="165">
        <v>2</v>
      </c>
      <c r="B404" s="67">
        <v>6</v>
      </c>
      <c r="C404" s="67">
        <v>1</v>
      </c>
      <c r="D404" s="67"/>
      <c r="E404" s="67"/>
      <c r="F404" s="68" t="s">
        <v>341</v>
      </c>
      <c r="G404" s="69">
        <f>+G405+G407+G409+G411+G413</f>
        <v>0</v>
      </c>
      <c r="H404" s="69">
        <f>+H405+H407+H409+H411+H413</f>
        <v>2090100</v>
      </c>
      <c r="I404" s="69">
        <f>+I405+I407+I409+I411+I413</f>
        <v>0</v>
      </c>
      <c r="J404" s="69">
        <f>+J405+J407+J409+J411+J413</f>
        <v>2090100</v>
      </c>
      <c r="K404" s="166">
        <f>+K405+K407+K409+K411+K413</f>
        <v>0.28754555766056406</v>
      </c>
    </row>
    <row r="405" spans="1:12" x14ac:dyDescent="0.3">
      <c r="A405" s="167">
        <v>2</v>
      </c>
      <c r="B405" s="72">
        <v>6</v>
      </c>
      <c r="C405" s="72">
        <v>1</v>
      </c>
      <c r="D405" s="72">
        <v>1</v>
      </c>
      <c r="E405" s="72"/>
      <c r="F405" s="71" t="s">
        <v>342</v>
      </c>
      <c r="G405" s="108">
        <f>+G406</f>
        <v>0</v>
      </c>
      <c r="H405" s="108">
        <f>+H406</f>
        <v>271100</v>
      </c>
      <c r="I405" s="108">
        <f>+I406</f>
        <v>0</v>
      </c>
      <c r="J405" s="108">
        <f>+J406</f>
        <v>271100</v>
      </c>
      <c r="K405" s="179">
        <f>+K406</f>
        <v>3.7296589006161868E-2</v>
      </c>
    </row>
    <row r="406" spans="1:12" s="83" customFormat="1" x14ac:dyDescent="0.3">
      <c r="A406" s="76">
        <v>2</v>
      </c>
      <c r="B406" s="77">
        <v>6</v>
      </c>
      <c r="C406" s="77">
        <v>1</v>
      </c>
      <c r="D406" s="77">
        <v>1</v>
      </c>
      <c r="E406" s="77" t="s">
        <v>40</v>
      </c>
      <c r="F406" s="198" t="s">
        <v>342</v>
      </c>
      <c r="G406" s="127">
        <v>0</v>
      </c>
      <c r="H406" s="127">
        <v>271100</v>
      </c>
      <c r="I406" s="127">
        <v>0</v>
      </c>
      <c r="J406" s="80">
        <f>SUBTOTAL(9,G406:I406)</f>
        <v>271100</v>
      </c>
      <c r="K406" s="182">
        <f>IFERROR(J406/$J$19*100,"0.00")</f>
        <v>3.7296589006161868E-2</v>
      </c>
      <c r="L406" s="82"/>
    </row>
    <row r="407" spans="1:12" x14ac:dyDescent="0.3">
      <c r="A407" s="167">
        <v>2</v>
      </c>
      <c r="B407" s="72">
        <v>6</v>
      </c>
      <c r="C407" s="72">
        <v>1</v>
      </c>
      <c r="D407" s="72">
        <v>2</v>
      </c>
      <c r="E407" s="72"/>
      <c r="F407" s="71" t="s">
        <v>343</v>
      </c>
      <c r="G407" s="108">
        <f>+G408</f>
        <v>0</v>
      </c>
      <c r="H407" s="108">
        <f>+H408</f>
        <v>0</v>
      </c>
      <c r="I407" s="108">
        <f>+I408</f>
        <v>0</v>
      </c>
      <c r="J407" s="108">
        <f>+J408</f>
        <v>0</v>
      </c>
      <c r="K407" s="179">
        <f>+K408</f>
        <v>0</v>
      </c>
    </row>
    <row r="408" spans="1:12" s="83" customFormat="1" x14ac:dyDescent="0.3">
      <c r="A408" s="76">
        <v>2</v>
      </c>
      <c r="B408" s="77">
        <v>6</v>
      </c>
      <c r="C408" s="77">
        <v>1</v>
      </c>
      <c r="D408" s="77">
        <v>2</v>
      </c>
      <c r="E408" s="77" t="s">
        <v>40</v>
      </c>
      <c r="F408" s="198" t="s">
        <v>343</v>
      </c>
      <c r="G408" s="127">
        <v>0</v>
      </c>
      <c r="H408" s="127">
        <v>0</v>
      </c>
      <c r="I408" s="127">
        <v>0</v>
      </c>
      <c r="J408" s="80">
        <f>SUBTOTAL(9,G408:I408)</f>
        <v>0</v>
      </c>
      <c r="K408" s="182">
        <f>IFERROR(J408/$J$19*100,"0.00")</f>
        <v>0</v>
      </c>
      <c r="L408" s="82"/>
    </row>
    <row r="409" spans="1:12" x14ac:dyDescent="0.3">
      <c r="A409" s="167">
        <v>2</v>
      </c>
      <c r="B409" s="72">
        <v>6</v>
      </c>
      <c r="C409" s="72">
        <v>1</v>
      </c>
      <c r="D409" s="72">
        <v>3</v>
      </c>
      <c r="E409" s="72"/>
      <c r="F409" s="118" t="s">
        <v>344</v>
      </c>
      <c r="G409" s="108">
        <f>+G410</f>
        <v>0</v>
      </c>
      <c r="H409" s="108">
        <f>+H410</f>
        <v>1500000</v>
      </c>
      <c r="I409" s="108">
        <f>+I410</f>
        <v>0</v>
      </c>
      <c r="J409" s="108">
        <f>+J410</f>
        <v>1500000</v>
      </c>
      <c r="K409" s="179">
        <f>+K410</f>
        <v>0.2063625359986824</v>
      </c>
    </row>
    <row r="410" spans="1:12" s="83" customFormat="1" x14ac:dyDescent="0.3">
      <c r="A410" s="76">
        <v>2</v>
      </c>
      <c r="B410" s="77">
        <v>6</v>
      </c>
      <c r="C410" s="77">
        <v>1</v>
      </c>
      <c r="D410" s="77">
        <v>3</v>
      </c>
      <c r="E410" s="77" t="s">
        <v>40</v>
      </c>
      <c r="F410" s="198" t="s">
        <v>344</v>
      </c>
      <c r="G410" s="78">
        <v>0</v>
      </c>
      <c r="H410" s="78">
        <v>1500000</v>
      </c>
      <c r="I410" s="78">
        <v>0</v>
      </c>
      <c r="J410" s="80">
        <f>SUBTOTAL(9,G410:I410)</f>
        <v>1500000</v>
      </c>
      <c r="K410" s="182">
        <f>IFERROR(J410/$J$19*100,"0.00")</f>
        <v>0.2063625359986824</v>
      </c>
      <c r="L410" s="82"/>
    </row>
    <row r="411" spans="1:12" x14ac:dyDescent="0.3">
      <c r="A411" s="167">
        <v>2</v>
      </c>
      <c r="B411" s="72">
        <v>6</v>
      </c>
      <c r="C411" s="72">
        <v>1</v>
      </c>
      <c r="D411" s="72">
        <v>4</v>
      </c>
      <c r="E411" s="72"/>
      <c r="F411" s="71" t="s">
        <v>345</v>
      </c>
      <c r="G411" s="108">
        <f>+G412</f>
        <v>0</v>
      </c>
      <c r="H411" s="108">
        <f>+H412</f>
        <v>319000</v>
      </c>
      <c r="I411" s="108">
        <f>+I412</f>
        <v>0</v>
      </c>
      <c r="J411" s="108">
        <f>+J412</f>
        <v>319000</v>
      </c>
      <c r="K411" s="179">
        <f>+K412</f>
        <v>4.3886432655719794E-2</v>
      </c>
    </row>
    <row r="412" spans="1:12" s="83" customFormat="1" x14ac:dyDescent="0.3">
      <c r="A412" s="76">
        <v>2</v>
      </c>
      <c r="B412" s="77">
        <v>6</v>
      </c>
      <c r="C412" s="77">
        <v>1</v>
      </c>
      <c r="D412" s="77">
        <v>4</v>
      </c>
      <c r="E412" s="77" t="s">
        <v>40</v>
      </c>
      <c r="F412" s="198" t="s">
        <v>345</v>
      </c>
      <c r="G412" s="127">
        <v>0</v>
      </c>
      <c r="H412" s="127">
        <v>319000</v>
      </c>
      <c r="I412" s="127">
        <v>0</v>
      </c>
      <c r="J412" s="80">
        <f>SUBTOTAL(9,G412:I412)</f>
        <v>319000</v>
      </c>
      <c r="K412" s="182">
        <f>IFERROR(J412/$J$19*100,"0.00")</f>
        <v>4.3886432655719794E-2</v>
      </c>
      <c r="L412" s="82"/>
    </row>
    <row r="413" spans="1:12" x14ac:dyDescent="0.3">
      <c r="A413" s="167">
        <v>2</v>
      </c>
      <c r="B413" s="72">
        <v>6</v>
      </c>
      <c r="C413" s="72">
        <v>1</v>
      </c>
      <c r="D413" s="72">
        <v>9</v>
      </c>
      <c r="E413" s="72"/>
      <c r="F413" s="71" t="s">
        <v>346</v>
      </c>
      <c r="G413" s="108">
        <f>+G414</f>
        <v>0</v>
      </c>
      <c r="H413" s="108">
        <f>+H414</f>
        <v>0</v>
      </c>
      <c r="I413" s="108">
        <f>+I414</f>
        <v>0</v>
      </c>
      <c r="J413" s="108">
        <f>+J414</f>
        <v>0</v>
      </c>
      <c r="K413" s="179">
        <f>+K414</f>
        <v>0</v>
      </c>
    </row>
    <row r="414" spans="1:12" x14ac:dyDescent="0.3">
      <c r="A414" s="169">
        <v>2</v>
      </c>
      <c r="B414" s="86">
        <v>6</v>
      </c>
      <c r="C414" s="86">
        <v>1</v>
      </c>
      <c r="D414" s="86">
        <v>9</v>
      </c>
      <c r="E414" s="86" t="s">
        <v>40</v>
      </c>
      <c r="F414" s="94" t="s">
        <v>346</v>
      </c>
      <c r="G414" s="103">
        <v>0</v>
      </c>
      <c r="H414" s="103">
        <v>0</v>
      </c>
      <c r="I414" s="103">
        <v>0</v>
      </c>
      <c r="J414" s="89">
        <f>SUBTOTAL(9,G414:I414)</f>
        <v>0</v>
      </c>
      <c r="K414" s="170">
        <f>IFERROR(J414/$J$19*100,"0.00")</f>
        <v>0</v>
      </c>
    </row>
    <row r="415" spans="1:12" x14ac:dyDescent="0.3">
      <c r="A415" s="165">
        <v>2</v>
      </c>
      <c r="B415" s="67">
        <v>6</v>
      </c>
      <c r="C415" s="67">
        <v>2</v>
      </c>
      <c r="D415" s="67"/>
      <c r="E415" s="67"/>
      <c r="F415" s="68" t="s">
        <v>347</v>
      </c>
      <c r="G415" s="69">
        <f>+G416+G418+G420+G422</f>
        <v>0</v>
      </c>
      <c r="H415" s="69">
        <f>+H416+H418+H420+H422</f>
        <v>0</v>
      </c>
      <c r="I415" s="69">
        <f>+I416+I418+I420+I422</f>
        <v>0</v>
      </c>
      <c r="J415" s="69">
        <f>+J416+J418+J420+J422</f>
        <v>0</v>
      </c>
      <c r="K415" s="166">
        <f>+K416+K418+K420+K422</f>
        <v>0</v>
      </c>
    </row>
    <row r="416" spans="1:12" x14ac:dyDescent="0.3">
      <c r="A416" s="167">
        <v>2</v>
      </c>
      <c r="B416" s="72">
        <v>6</v>
      </c>
      <c r="C416" s="72">
        <v>2</v>
      </c>
      <c r="D416" s="72">
        <v>1</v>
      </c>
      <c r="E416" s="72"/>
      <c r="F416" s="71" t="s">
        <v>348</v>
      </c>
      <c r="G416" s="108">
        <f>+G417</f>
        <v>0</v>
      </c>
      <c r="H416" s="108">
        <f>+H417</f>
        <v>0</v>
      </c>
      <c r="I416" s="108">
        <f>+I417</f>
        <v>0</v>
      </c>
      <c r="J416" s="108">
        <f>+J417</f>
        <v>0</v>
      </c>
      <c r="K416" s="179">
        <f>+K417</f>
        <v>0</v>
      </c>
    </row>
    <row r="417" spans="1:12" x14ac:dyDescent="0.3">
      <c r="A417" s="173">
        <v>2</v>
      </c>
      <c r="B417" s="86">
        <v>6</v>
      </c>
      <c r="C417" s="86">
        <v>2</v>
      </c>
      <c r="D417" s="86">
        <v>1</v>
      </c>
      <c r="E417" s="86" t="s">
        <v>40</v>
      </c>
      <c r="F417" s="94" t="s">
        <v>348</v>
      </c>
      <c r="G417" s="103">
        <v>0</v>
      </c>
      <c r="H417" s="103">
        <v>0</v>
      </c>
      <c r="I417" s="103">
        <v>0</v>
      </c>
      <c r="J417" s="89">
        <f>SUBTOTAL(9,G417:I417)</f>
        <v>0</v>
      </c>
      <c r="K417" s="170">
        <f>IFERROR(J417/$J$19*100,"0.00")</f>
        <v>0</v>
      </c>
    </row>
    <row r="418" spans="1:12" x14ac:dyDescent="0.3">
      <c r="A418" s="178">
        <v>2</v>
      </c>
      <c r="B418" s="72">
        <v>6</v>
      </c>
      <c r="C418" s="72">
        <v>2</v>
      </c>
      <c r="D418" s="72">
        <v>2</v>
      </c>
      <c r="E418" s="72"/>
      <c r="F418" s="118" t="s">
        <v>349</v>
      </c>
      <c r="G418" s="74">
        <f>+G419</f>
        <v>0</v>
      </c>
      <c r="H418" s="74">
        <f>+H419</f>
        <v>0</v>
      </c>
      <c r="I418" s="74">
        <f>+I419</f>
        <v>0</v>
      </c>
      <c r="J418" s="74">
        <f>+J419</f>
        <v>0</v>
      </c>
      <c r="K418" s="168">
        <f>+K419</f>
        <v>0</v>
      </c>
    </row>
    <row r="419" spans="1:12" x14ac:dyDescent="0.3">
      <c r="A419" s="173">
        <v>2</v>
      </c>
      <c r="B419" s="86">
        <v>6</v>
      </c>
      <c r="C419" s="86">
        <v>2</v>
      </c>
      <c r="D419" s="86">
        <v>2</v>
      </c>
      <c r="E419" s="86" t="s">
        <v>40</v>
      </c>
      <c r="F419" s="94" t="s">
        <v>349</v>
      </c>
      <c r="G419" s="103">
        <v>0</v>
      </c>
      <c r="H419" s="103">
        <v>0</v>
      </c>
      <c r="I419" s="103">
        <v>0</v>
      </c>
      <c r="J419" s="89">
        <f>SUBTOTAL(9,G419:I419)</f>
        <v>0</v>
      </c>
      <c r="K419" s="170">
        <f>IFERROR(J419/$J$19*100,"0.00")</f>
        <v>0</v>
      </c>
    </row>
    <row r="420" spans="1:12" x14ac:dyDescent="0.3">
      <c r="A420" s="167">
        <v>2</v>
      </c>
      <c r="B420" s="72">
        <v>6</v>
      </c>
      <c r="C420" s="72">
        <v>2</v>
      </c>
      <c r="D420" s="72">
        <v>3</v>
      </c>
      <c r="E420" s="72"/>
      <c r="F420" s="71" t="s">
        <v>350</v>
      </c>
      <c r="G420" s="108">
        <f>+G421</f>
        <v>0</v>
      </c>
      <c r="H420" s="108">
        <f>+H421</f>
        <v>0</v>
      </c>
      <c r="I420" s="108">
        <f>+I421</f>
        <v>0</v>
      </c>
      <c r="J420" s="108">
        <f>+J421</f>
        <v>0</v>
      </c>
      <c r="K420" s="179">
        <f>+K421</f>
        <v>0</v>
      </c>
    </row>
    <row r="421" spans="1:12" x14ac:dyDescent="0.3">
      <c r="A421" s="173">
        <v>2</v>
      </c>
      <c r="B421" s="86">
        <v>6</v>
      </c>
      <c r="C421" s="86">
        <v>2</v>
      </c>
      <c r="D421" s="86">
        <v>3</v>
      </c>
      <c r="E421" s="86" t="s">
        <v>40</v>
      </c>
      <c r="F421" s="94" t="s">
        <v>350</v>
      </c>
      <c r="G421" s="103">
        <v>0</v>
      </c>
      <c r="H421" s="103">
        <v>0</v>
      </c>
      <c r="I421" s="103">
        <v>0</v>
      </c>
      <c r="J421" s="89">
        <f>SUBTOTAL(9,G421:I421)</f>
        <v>0</v>
      </c>
      <c r="K421" s="170">
        <f>IFERROR(J421/$J$19*100,"0.00")</f>
        <v>0</v>
      </c>
    </row>
    <row r="422" spans="1:12" x14ac:dyDescent="0.3">
      <c r="A422" s="167">
        <v>2</v>
      </c>
      <c r="B422" s="72">
        <v>6</v>
      </c>
      <c r="C422" s="72">
        <v>2</v>
      </c>
      <c r="D422" s="72">
        <v>4</v>
      </c>
      <c r="E422" s="72"/>
      <c r="F422" s="71" t="s">
        <v>351</v>
      </c>
      <c r="G422" s="108">
        <f>+G423</f>
        <v>0</v>
      </c>
      <c r="H422" s="108">
        <f>+H423</f>
        <v>0</v>
      </c>
      <c r="I422" s="108">
        <f>+I423</f>
        <v>0</v>
      </c>
      <c r="J422" s="108">
        <f>+J423</f>
        <v>0</v>
      </c>
      <c r="K422" s="179">
        <f>+K423</f>
        <v>0</v>
      </c>
    </row>
    <row r="423" spans="1:12" x14ac:dyDescent="0.3">
      <c r="A423" s="173">
        <v>2</v>
      </c>
      <c r="B423" s="86">
        <v>6</v>
      </c>
      <c r="C423" s="86">
        <v>2</v>
      </c>
      <c r="D423" s="86">
        <v>4</v>
      </c>
      <c r="E423" s="86" t="s">
        <v>40</v>
      </c>
      <c r="F423" s="94" t="s">
        <v>351</v>
      </c>
      <c r="G423" s="103">
        <v>0</v>
      </c>
      <c r="H423" s="103">
        <v>0</v>
      </c>
      <c r="I423" s="103">
        <v>0</v>
      </c>
      <c r="J423" s="89">
        <f>SUBTOTAL(9,G423:I423)</f>
        <v>0</v>
      </c>
      <c r="K423" s="170">
        <f>IFERROR(J423/$J$19*100,"0.00")</f>
        <v>0</v>
      </c>
    </row>
    <row r="424" spans="1:12" x14ac:dyDescent="0.3">
      <c r="A424" s="165">
        <v>2</v>
      </c>
      <c r="B424" s="67">
        <v>6</v>
      </c>
      <c r="C424" s="67">
        <v>3</v>
      </c>
      <c r="D424" s="67"/>
      <c r="E424" s="67"/>
      <c r="F424" s="68" t="s">
        <v>352</v>
      </c>
      <c r="G424" s="69">
        <f>+G425+G427+G429+G431</f>
        <v>0</v>
      </c>
      <c r="H424" s="69">
        <f>+H425+H427+H429+H431</f>
        <v>2075000</v>
      </c>
      <c r="I424" s="69">
        <f>+I425+I427+I429+I431</f>
        <v>0</v>
      </c>
      <c r="J424" s="69">
        <f>+J425+J427+J429+J431</f>
        <v>2075000</v>
      </c>
      <c r="K424" s="166">
        <f>+K425+K427+K429+K431</f>
        <v>0.28546817479817732</v>
      </c>
    </row>
    <row r="425" spans="1:12" x14ac:dyDescent="0.3">
      <c r="A425" s="178">
        <v>2</v>
      </c>
      <c r="B425" s="72">
        <v>6</v>
      </c>
      <c r="C425" s="72">
        <v>3</v>
      </c>
      <c r="D425" s="72">
        <v>1</v>
      </c>
      <c r="E425" s="72"/>
      <c r="F425" s="118" t="s">
        <v>353</v>
      </c>
      <c r="G425" s="108">
        <f>+G426</f>
        <v>0</v>
      </c>
      <c r="H425" s="108">
        <f>+H426</f>
        <v>2075000</v>
      </c>
      <c r="I425" s="108">
        <f>+I426</f>
        <v>0</v>
      </c>
      <c r="J425" s="108">
        <f>+J426</f>
        <v>2075000</v>
      </c>
      <c r="K425" s="179">
        <f>+K426</f>
        <v>0.28546817479817732</v>
      </c>
    </row>
    <row r="426" spans="1:12" s="83" customFormat="1" x14ac:dyDescent="0.3">
      <c r="A426" s="76">
        <v>2</v>
      </c>
      <c r="B426" s="77">
        <v>6</v>
      </c>
      <c r="C426" s="77">
        <v>3</v>
      </c>
      <c r="D426" s="77">
        <v>1</v>
      </c>
      <c r="E426" s="77" t="s">
        <v>40</v>
      </c>
      <c r="F426" s="76" t="s">
        <v>353</v>
      </c>
      <c r="G426" s="78">
        <v>0</v>
      </c>
      <c r="H426" s="78">
        <v>2075000</v>
      </c>
      <c r="I426" s="78">
        <v>0</v>
      </c>
      <c r="J426" s="80">
        <f>SUBTOTAL(9,G426:I426)</f>
        <v>2075000</v>
      </c>
      <c r="K426" s="182">
        <f>IFERROR(J426/$J$19*100,"0.00")</f>
        <v>0.28546817479817732</v>
      </c>
      <c r="L426" s="82"/>
    </row>
    <row r="427" spans="1:12" x14ac:dyDescent="0.3">
      <c r="A427" s="167">
        <v>2</v>
      </c>
      <c r="B427" s="72">
        <v>6</v>
      </c>
      <c r="C427" s="72">
        <v>3</v>
      </c>
      <c r="D427" s="72">
        <v>2</v>
      </c>
      <c r="E427" s="72"/>
      <c r="F427" s="71" t="s">
        <v>354</v>
      </c>
      <c r="G427" s="108">
        <f>+G428</f>
        <v>0</v>
      </c>
      <c r="H427" s="108">
        <f>+H428</f>
        <v>0</v>
      </c>
      <c r="I427" s="108">
        <f>+I428</f>
        <v>0</v>
      </c>
      <c r="J427" s="108">
        <f>+J428</f>
        <v>0</v>
      </c>
      <c r="K427" s="179">
        <f>+K428</f>
        <v>0</v>
      </c>
    </row>
    <row r="428" spans="1:12" x14ac:dyDescent="0.3">
      <c r="A428" s="173">
        <v>2</v>
      </c>
      <c r="B428" s="86">
        <v>6</v>
      </c>
      <c r="C428" s="86">
        <v>3</v>
      </c>
      <c r="D428" s="86">
        <v>2</v>
      </c>
      <c r="E428" s="86" t="s">
        <v>40</v>
      </c>
      <c r="F428" s="94" t="s">
        <v>354</v>
      </c>
      <c r="G428" s="103">
        <v>0</v>
      </c>
      <c r="H428" s="103">
        <v>0</v>
      </c>
      <c r="I428" s="103">
        <v>0</v>
      </c>
      <c r="J428" s="89">
        <f>SUBTOTAL(9,G428:I428)</f>
        <v>0</v>
      </c>
      <c r="K428" s="170">
        <f>IFERROR(J428/$J$19*100,"0.00")</f>
        <v>0</v>
      </c>
    </row>
    <row r="429" spans="1:12" x14ac:dyDescent="0.3">
      <c r="A429" s="167">
        <v>2</v>
      </c>
      <c r="B429" s="72">
        <v>6</v>
      </c>
      <c r="C429" s="72">
        <v>3</v>
      </c>
      <c r="D429" s="72">
        <v>3</v>
      </c>
      <c r="E429" s="72"/>
      <c r="F429" s="71" t="s">
        <v>355</v>
      </c>
      <c r="G429" s="108">
        <f>+G430</f>
        <v>0</v>
      </c>
      <c r="H429" s="108">
        <f>+H430</f>
        <v>0</v>
      </c>
      <c r="I429" s="108">
        <f>+I430</f>
        <v>0</v>
      </c>
      <c r="J429" s="108">
        <f>+J430</f>
        <v>0</v>
      </c>
      <c r="K429" s="179">
        <f>+K430</f>
        <v>0</v>
      </c>
    </row>
    <row r="430" spans="1:12" x14ac:dyDescent="0.3">
      <c r="A430" s="173">
        <v>2</v>
      </c>
      <c r="B430" s="86">
        <v>6</v>
      </c>
      <c r="C430" s="86">
        <v>3</v>
      </c>
      <c r="D430" s="86">
        <v>3</v>
      </c>
      <c r="E430" s="86" t="s">
        <v>40</v>
      </c>
      <c r="F430" s="94" t="s">
        <v>355</v>
      </c>
      <c r="G430" s="103">
        <v>0</v>
      </c>
      <c r="H430" s="103">
        <v>0</v>
      </c>
      <c r="I430" s="103">
        <v>0</v>
      </c>
      <c r="J430" s="89">
        <f>SUBTOTAL(9,G430:I430)</f>
        <v>0</v>
      </c>
      <c r="K430" s="170">
        <f>IFERROR(J430/$J$19*100,"0.00")</f>
        <v>0</v>
      </c>
    </row>
    <row r="431" spans="1:12" x14ac:dyDescent="0.3">
      <c r="A431" s="167">
        <v>2</v>
      </c>
      <c r="B431" s="72">
        <v>6</v>
      </c>
      <c r="C431" s="72">
        <v>3</v>
      </c>
      <c r="D431" s="72">
        <v>4</v>
      </c>
      <c r="E431" s="72"/>
      <c r="F431" s="71" t="s">
        <v>356</v>
      </c>
      <c r="G431" s="108">
        <f>+G432</f>
        <v>0</v>
      </c>
      <c r="H431" s="108">
        <f>+H432</f>
        <v>0</v>
      </c>
      <c r="I431" s="108">
        <f>+I432</f>
        <v>0</v>
      </c>
      <c r="J431" s="108">
        <f>+J432</f>
        <v>0</v>
      </c>
      <c r="K431" s="179">
        <f>+K432</f>
        <v>0</v>
      </c>
    </row>
    <row r="432" spans="1:12" x14ac:dyDescent="0.3">
      <c r="A432" s="173">
        <v>2</v>
      </c>
      <c r="B432" s="86">
        <v>6</v>
      </c>
      <c r="C432" s="86">
        <v>3</v>
      </c>
      <c r="D432" s="86">
        <v>4</v>
      </c>
      <c r="E432" s="86" t="s">
        <v>40</v>
      </c>
      <c r="F432" s="94" t="s">
        <v>356</v>
      </c>
      <c r="G432" s="103">
        <v>0</v>
      </c>
      <c r="H432" s="103">
        <v>0</v>
      </c>
      <c r="I432" s="103">
        <v>0</v>
      </c>
      <c r="J432" s="89">
        <f>SUBTOTAL(9,G432:I432)</f>
        <v>0</v>
      </c>
      <c r="K432" s="170">
        <f>IFERROR(J432/$J$19*100,"0.00")</f>
        <v>0</v>
      </c>
    </row>
    <row r="433" spans="1:11" x14ac:dyDescent="0.3">
      <c r="A433" s="165">
        <v>2</v>
      </c>
      <c r="B433" s="67">
        <v>6</v>
      </c>
      <c r="C433" s="67">
        <v>4</v>
      </c>
      <c r="D433" s="67"/>
      <c r="E433" s="67"/>
      <c r="F433" s="68" t="s">
        <v>357</v>
      </c>
      <c r="G433" s="69">
        <f>+G434+G436+G438</f>
        <v>0</v>
      </c>
      <c r="H433" s="69">
        <f>+H434+H436+H438</f>
        <v>0</v>
      </c>
      <c r="I433" s="69">
        <f>+I434+I436+I438</f>
        <v>0</v>
      </c>
      <c r="J433" s="69">
        <f>+J434+J436+J438</f>
        <v>0</v>
      </c>
      <c r="K433" s="166">
        <f>+K434+K436+K438</f>
        <v>0</v>
      </c>
    </row>
    <row r="434" spans="1:11" x14ac:dyDescent="0.3">
      <c r="A434" s="167">
        <v>2</v>
      </c>
      <c r="B434" s="72">
        <v>6</v>
      </c>
      <c r="C434" s="72">
        <v>4</v>
      </c>
      <c r="D434" s="72">
        <v>1</v>
      </c>
      <c r="E434" s="72"/>
      <c r="F434" s="71" t="s">
        <v>358</v>
      </c>
      <c r="G434" s="108">
        <f>+G435</f>
        <v>0</v>
      </c>
      <c r="H434" s="108">
        <f>+H435</f>
        <v>0</v>
      </c>
      <c r="I434" s="108">
        <f>+I435</f>
        <v>0</v>
      </c>
      <c r="J434" s="108">
        <f>+J435</f>
        <v>0</v>
      </c>
      <c r="K434" s="179">
        <f>+K435</f>
        <v>0</v>
      </c>
    </row>
    <row r="435" spans="1:11" x14ac:dyDescent="0.3">
      <c r="A435" s="173">
        <v>2</v>
      </c>
      <c r="B435" s="86">
        <v>6</v>
      </c>
      <c r="C435" s="86">
        <v>4</v>
      </c>
      <c r="D435" s="86">
        <v>1</v>
      </c>
      <c r="E435" s="86" t="s">
        <v>40</v>
      </c>
      <c r="F435" s="94" t="s">
        <v>358</v>
      </c>
      <c r="G435" s="92">
        <v>0</v>
      </c>
      <c r="H435" s="92">
        <v>0</v>
      </c>
      <c r="I435" s="92">
        <v>0</v>
      </c>
      <c r="J435" s="89">
        <f>SUBTOTAL(9,G435:I435)</f>
        <v>0</v>
      </c>
      <c r="K435" s="170">
        <f>IFERROR(J435/$J$19*100,"0.00")</f>
        <v>0</v>
      </c>
    </row>
    <row r="436" spans="1:11" x14ac:dyDescent="0.3">
      <c r="A436" s="167">
        <v>2</v>
      </c>
      <c r="B436" s="72">
        <v>6</v>
      </c>
      <c r="C436" s="72">
        <v>4</v>
      </c>
      <c r="D436" s="72">
        <v>2</v>
      </c>
      <c r="E436" s="72"/>
      <c r="F436" s="71" t="s">
        <v>359</v>
      </c>
      <c r="G436" s="108">
        <f>+G437</f>
        <v>0</v>
      </c>
      <c r="H436" s="108">
        <f>+H437</f>
        <v>0</v>
      </c>
      <c r="I436" s="108">
        <f>+I437</f>
        <v>0</v>
      </c>
      <c r="J436" s="108">
        <f>+J437</f>
        <v>0</v>
      </c>
      <c r="K436" s="179">
        <f>+K437</f>
        <v>0</v>
      </c>
    </row>
    <row r="437" spans="1:11" x14ac:dyDescent="0.3">
      <c r="A437" s="173">
        <v>2</v>
      </c>
      <c r="B437" s="86">
        <v>6</v>
      </c>
      <c r="C437" s="86">
        <v>4</v>
      </c>
      <c r="D437" s="86">
        <v>2</v>
      </c>
      <c r="E437" s="86" t="s">
        <v>40</v>
      </c>
      <c r="F437" s="94" t="s">
        <v>359</v>
      </c>
      <c r="G437" s="103">
        <v>0</v>
      </c>
      <c r="H437" s="103">
        <v>0</v>
      </c>
      <c r="I437" s="103">
        <v>0</v>
      </c>
      <c r="J437" s="89">
        <f>SUBTOTAL(9,G437:I437)</f>
        <v>0</v>
      </c>
      <c r="K437" s="170">
        <f>IFERROR(J437/$J$19*100,"0.00")</f>
        <v>0</v>
      </c>
    </row>
    <row r="438" spans="1:11" x14ac:dyDescent="0.3">
      <c r="A438" s="167">
        <v>2</v>
      </c>
      <c r="B438" s="72">
        <v>6</v>
      </c>
      <c r="C438" s="72">
        <v>4</v>
      </c>
      <c r="D438" s="72">
        <v>8</v>
      </c>
      <c r="E438" s="72"/>
      <c r="F438" s="71" t="s">
        <v>360</v>
      </c>
      <c r="G438" s="108">
        <f>+G439</f>
        <v>0</v>
      </c>
      <c r="H438" s="108">
        <f>+H439</f>
        <v>0</v>
      </c>
      <c r="I438" s="108">
        <f>+I439</f>
        <v>0</v>
      </c>
      <c r="J438" s="108">
        <f>+J439</f>
        <v>0</v>
      </c>
      <c r="K438" s="179">
        <f>+K439</f>
        <v>0</v>
      </c>
    </row>
    <row r="439" spans="1:11" x14ac:dyDescent="0.3">
      <c r="A439" s="173">
        <v>2</v>
      </c>
      <c r="B439" s="86">
        <v>6</v>
      </c>
      <c r="C439" s="86">
        <v>4</v>
      </c>
      <c r="D439" s="86">
        <v>8</v>
      </c>
      <c r="E439" s="86" t="s">
        <v>40</v>
      </c>
      <c r="F439" s="94" t="s">
        <v>360</v>
      </c>
      <c r="G439" s="103">
        <v>0</v>
      </c>
      <c r="H439" s="103">
        <v>0</v>
      </c>
      <c r="I439" s="103">
        <v>0</v>
      </c>
      <c r="J439" s="89">
        <f>SUBTOTAL(9,G439:I439)</f>
        <v>0</v>
      </c>
      <c r="K439" s="170">
        <f>IFERROR(J439/$J$19*100,"0.00")</f>
        <v>0</v>
      </c>
    </row>
    <row r="440" spans="1:11" x14ac:dyDescent="0.3">
      <c r="A440" s="165">
        <v>2</v>
      </c>
      <c r="B440" s="67">
        <v>6</v>
      </c>
      <c r="C440" s="67">
        <v>5</v>
      </c>
      <c r="D440" s="67"/>
      <c r="E440" s="67"/>
      <c r="F440" s="68" t="s">
        <v>361</v>
      </c>
      <c r="G440" s="69">
        <f>+G441+G443+G445+G447+G449+G451+G453</f>
        <v>0</v>
      </c>
      <c r="H440" s="69">
        <f>+H441+H443+H445+H447+H449+H451+H453</f>
        <v>0</v>
      </c>
      <c r="I440" s="69">
        <f>+I441+I443+I445+I447+I449+I451+I453</f>
        <v>0</v>
      </c>
      <c r="J440" s="69">
        <f>+J441+J443+J445+J447+J449+J451+J453</f>
        <v>0</v>
      </c>
      <c r="K440" s="166">
        <f>+K441+K443+K445+K447+K449+K451+K453</f>
        <v>0</v>
      </c>
    </row>
    <row r="441" spans="1:11" x14ac:dyDescent="0.3">
      <c r="A441" s="167">
        <v>2</v>
      </c>
      <c r="B441" s="72">
        <v>6</v>
      </c>
      <c r="C441" s="72">
        <v>5</v>
      </c>
      <c r="D441" s="72">
        <v>2</v>
      </c>
      <c r="E441" s="72"/>
      <c r="F441" s="71" t="s">
        <v>362</v>
      </c>
      <c r="G441" s="108">
        <f>+G442</f>
        <v>0</v>
      </c>
      <c r="H441" s="108">
        <f>+H442</f>
        <v>0</v>
      </c>
      <c r="I441" s="108">
        <f>+I442</f>
        <v>0</v>
      </c>
      <c r="J441" s="108">
        <f>+J442</f>
        <v>0</v>
      </c>
      <c r="K441" s="179">
        <f>+K442</f>
        <v>0</v>
      </c>
    </row>
    <row r="442" spans="1:11" x14ac:dyDescent="0.3">
      <c r="A442" s="169">
        <v>2</v>
      </c>
      <c r="B442" s="86">
        <v>6</v>
      </c>
      <c r="C442" s="86">
        <v>5</v>
      </c>
      <c r="D442" s="86">
        <v>2</v>
      </c>
      <c r="E442" s="86" t="s">
        <v>40</v>
      </c>
      <c r="F442" s="94" t="s">
        <v>362</v>
      </c>
      <c r="G442" s="103">
        <v>0</v>
      </c>
      <c r="H442" s="103">
        <v>0</v>
      </c>
      <c r="I442" s="103">
        <v>0</v>
      </c>
      <c r="J442" s="89">
        <f>SUBTOTAL(9,G442:I442)</f>
        <v>0</v>
      </c>
      <c r="K442" s="170">
        <f>IFERROR(J442/$J$19*100,"0.00")</f>
        <v>0</v>
      </c>
    </row>
    <row r="443" spans="1:11" x14ac:dyDescent="0.3">
      <c r="A443" s="167">
        <v>2</v>
      </c>
      <c r="B443" s="72">
        <v>6</v>
      </c>
      <c r="C443" s="72">
        <v>5</v>
      </c>
      <c r="D443" s="72">
        <v>3</v>
      </c>
      <c r="E443" s="72"/>
      <c r="F443" s="71" t="s">
        <v>363</v>
      </c>
      <c r="G443" s="108">
        <f>+G444</f>
        <v>0</v>
      </c>
      <c r="H443" s="108">
        <f>+H444</f>
        <v>0</v>
      </c>
      <c r="I443" s="108">
        <f>+I444</f>
        <v>0</v>
      </c>
      <c r="J443" s="108">
        <f>+J444</f>
        <v>0</v>
      </c>
      <c r="K443" s="179">
        <f>+K444</f>
        <v>0</v>
      </c>
    </row>
    <row r="444" spans="1:11" x14ac:dyDescent="0.3">
      <c r="A444" s="169">
        <v>2</v>
      </c>
      <c r="B444" s="86">
        <v>6</v>
      </c>
      <c r="C444" s="86">
        <v>5</v>
      </c>
      <c r="D444" s="86">
        <v>3</v>
      </c>
      <c r="E444" s="86" t="s">
        <v>40</v>
      </c>
      <c r="F444" s="94" t="s">
        <v>363</v>
      </c>
      <c r="G444" s="103">
        <v>0</v>
      </c>
      <c r="H444" s="103">
        <v>0</v>
      </c>
      <c r="I444" s="103">
        <v>0</v>
      </c>
      <c r="J444" s="89">
        <f>SUBTOTAL(9,G444:I444)</f>
        <v>0</v>
      </c>
      <c r="K444" s="170">
        <f>IFERROR(J444/$J$19*100,"0.00")</f>
        <v>0</v>
      </c>
    </row>
    <row r="445" spans="1:11" x14ac:dyDescent="0.3">
      <c r="A445" s="167">
        <v>2</v>
      </c>
      <c r="B445" s="72">
        <v>6</v>
      </c>
      <c r="C445" s="72">
        <v>5</v>
      </c>
      <c r="D445" s="72">
        <v>4</v>
      </c>
      <c r="E445" s="72"/>
      <c r="F445" s="71" t="s">
        <v>364</v>
      </c>
      <c r="G445" s="108">
        <f>+G446</f>
        <v>0</v>
      </c>
      <c r="H445" s="108">
        <f>+H446</f>
        <v>0</v>
      </c>
      <c r="I445" s="108">
        <f>+I446</f>
        <v>0</v>
      </c>
      <c r="J445" s="108">
        <f>+J446</f>
        <v>0</v>
      </c>
      <c r="K445" s="179">
        <f>+K446</f>
        <v>0</v>
      </c>
    </row>
    <row r="446" spans="1:11" ht="40.5" x14ac:dyDescent="0.3">
      <c r="A446" s="169">
        <v>2</v>
      </c>
      <c r="B446" s="86">
        <v>6</v>
      </c>
      <c r="C446" s="86">
        <v>5</v>
      </c>
      <c r="D446" s="86">
        <v>4</v>
      </c>
      <c r="E446" s="86" t="s">
        <v>40</v>
      </c>
      <c r="F446" s="94" t="s">
        <v>364</v>
      </c>
      <c r="G446" s="103">
        <v>0</v>
      </c>
      <c r="H446" s="103">
        <v>0</v>
      </c>
      <c r="I446" s="103">
        <v>0</v>
      </c>
      <c r="J446" s="89">
        <f>SUBTOTAL(9,G446:I446)</f>
        <v>0</v>
      </c>
      <c r="K446" s="170">
        <f>IFERROR(J446/$J$19*100,"0.00")</f>
        <v>0</v>
      </c>
    </row>
    <row r="447" spans="1:11" x14ac:dyDescent="0.3">
      <c r="A447" s="167">
        <v>2</v>
      </c>
      <c r="B447" s="72">
        <v>6</v>
      </c>
      <c r="C447" s="72">
        <v>5</v>
      </c>
      <c r="D447" s="72">
        <v>5</v>
      </c>
      <c r="E447" s="72"/>
      <c r="F447" s="71" t="s">
        <v>365</v>
      </c>
      <c r="G447" s="108">
        <f>+G448</f>
        <v>0</v>
      </c>
      <c r="H447" s="108">
        <f>+H448</f>
        <v>0</v>
      </c>
      <c r="I447" s="108">
        <f>+I448</f>
        <v>0</v>
      </c>
      <c r="J447" s="108">
        <f>+J448</f>
        <v>0</v>
      </c>
      <c r="K447" s="179">
        <f>+K448</f>
        <v>0</v>
      </c>
    </row>
    <row r="448" spans="1:11" x14ac:dyDescent="0.3">
      <c r="A448" s="169">
        <v>2</v>
      </c>
      <c r="B448" s="86">
        <v>6</v>
      </c>
      <c r="C448" s="86">
        <v>5</v>
      </c>
      <c r="D448" s="86">
        <v>5</v>
      </c>
      <c r="E448" s="86" t="s">
        <v>40</v>
      </c>
      <c r="F448" s="94" t="s">
        <v>365</v>
      </c>
      <c r="G448" s="92">
        <v>0</v>
      </c>
      <c r="H448" s="92">
        <v>0</v>
      </c>
      <c r="I448" s="92">
        <v>0</v>
      </c>
      <c r="J448" s="89">
        <f>SUBTOTAL(9,G448:I448)</f>
        <v>0</v>
      </c>
      <c r="K448" s="170">
        <f>IFERROR(J448/$J$19*100,"0.00")</f>
        <v>0</v>
      </c>
    </row>
    <row r="449" spans="1:11" x14ac:dyDescent="0.3">
      <c r="A449" s="167">
        <v>2</v>
      </c>
      <c r="B449" s="72">
        <v>6</v>
      </c>
      <c r="C449" s="72">
        <v>5</v>
      </c>
      <c r="D449" s="72">
        <v>6</v>
      </c>
      <c r="E449" s="72"/>
      <c r="F449" s="71" t="s">
        <v>366</v>
      </c>
      <c r="G449" s="108">
        <f>+G450</f>
        <v>0</v>
      </c>
      <c r="H449" s="108">
        <f>+H450</f>
        <v>0</v>
      </c>
      <c r="I449" s="108">
        <f>+I450</f>
        <v>0</v>
      </c>
      <c r="J449" s="108">
        <f>+J450</f>
        <v>0</v>
      </c>
      <c r="K449" s="179">
        <f>+K450</f>
        <v>0</v>
      </c>
    </row>
    <row r="450" spans="1:11" x14ac:dyDescent="0.3">
      <c r="A450" s="169">
        <v>2</v>
      </c>
      <c r="B450" s="86">
        <v>6</v>
      </c>
      <c r="C450" s="86">
        <v>5</v>
      </c>
      <c r="D450" s="86">
        <v>6</v>
      </c>
      <c r="E450" s="86" t="s">
        <v>40</v>
      </c>
      <c r="F450" s="94" t="s">
        <v>366</v>
      </c>
      <c r="G450" s="103">
        <v>0</v>
      </c>
      <c r="H450" s="103">
        <v>0</v>
      </c>
      <c r="I450" s="103">
        <v>0</v>
      </c>
      <c r="J450" s="89">
        <f>SUBTOTAL(9,G450:I450)</f>
        <v>0</v>
      </c>
      <c r="K450" s="170">
        <f>IFERROR(J450/$J$19*100,"0.00")</f>
        <v>0</v>
      </c>
    </row>
    <row r="451" spans="1:11" x14ac:dyDescent="0.3">
      <c r="A451" s="167">
        <v>2</v>
      </c>
      <c r="B451" s="72">
        <v>6</v>
      </c>
      <c r="C451" s="72">
        <v>5</v>
      </c>
      <c r="D451" s="72">
        <v>7</v>
      </c>
      <c r="E451" s="72"/>
      <c r="F451" s="71" t="s">
        <v>367</v>
      </c>
      <c r="G451" s="108">
        <f>+G452</f>
        <v>0</v>
      </c>
      <c r="H451" s="108">
        <f>+H452</f>
        <v>0</v>
      </c>
      <c r="I451" s="108">
        <f>+I452</f>
        <v>0</v>
      </c>
      <c r="J451" s="108">
        <f>+J452</f>
        <v>0</v>
      </c>
      <c r="K451" s="179">
        <f>+K452</f>
        <v>0</v>
      </c>
    </row>
    <row r="452" spans="1:11" x14ac:dyDescent="0.3">
      <c r="A452" s="169">
        <v>2</v>
      </c>
      <c r="B452" s="86">
        <v>6</v>
      </c>
      <c r="C452" s="86">
        <v>5</v>
      </c>
      <c r="D452" s="86">
        <v>7</v>
      </c>
      <c r="E452" s="86" t="s">
        <v>40</v>
      </c>
      <c r="F452" s="94" t="s">
        <v>367</v>
      </c>
      <c r="G452" s="103">
        <v>0</v>
      </c>
      <c r="H452" s="103">
        <v>0</v>
      </c>
      <c r="I452" s="103">
        <v>0</v>
      </c>
      <c r="J452" s="89">
        <f>SUBTOTAL(9,G452:I452)</f>
        <v>0</v>
      </c>
      <c r="K452" s="170">
        <f>IFERROR(J452/$J$19*100,"0.00")</f>
        <v>0</v>
      </c>
    </row>
    <row r="453" spans="1:11" x14ac:dyDescent="0.3">
      <c r="A453" s="167">
        <v>2</v>
      </c>
      <c r="B453" s="72">
        <v>6</v>
      </c>
      <c r="C453" s="72">
        <v>5</v>
      </c>
      <c r="D453" s="72">
        <v>8</v>
      </c>
      <c r="E453" s="72"/>
      <c r="F453" s="71" t="s">
        <v>368</v>
      </c>
      <c r="G453" s="108">
        <f>+G454</f>
        <v>0</v>
      </c>
      <c r="H453" s="108">
        <f>+H454</f>
        <v>0</v>
      </c>
      <c r="I453" s="108">
        <f>+I454</f>
        <v>0</v>
      </c>
      <c r="J453" s="108">
        <f>+J454</f>
        <v>0</v>
      </c>
      <c r="K453" s="179">
        <f>+K454</f>
        <v>0</v>
      </c>
    </row>
    <row r="454" spans="1:11" x14ac:dyDescent="0.3">
      <c r="A454" s="169">
        <v>2</v>
      </c>
      <c r="B454" s="86">
        <v>6</v>
      </c>
      <c r="C454" s="86">
        <v>5</v>
      </c>
      <c r="D454" s="86">
        <v>8</v>
      </c>
      <c r="E454" s="86" t="s">
        <v>40</v>
      </c>
      <c r="F454" s="94" t="s">
        <v>368</v>
      </c>
      <c r="G454" s="92">
        <v>0</v>
      </c>
      <c r="H454" s="92">
        <v>0</v>
      </c>
      <c r="I454" s="92">
        <v>0</v>
      </c>
      <c r="J454" s="89">
        <f>SUBTOTAL(9,G454:I454)</f>
        <v>0</v>
      </c>
      <c r="K454" s="170">
        <f>IFERROR(J454/$J$19*100,"0.00")</f>
        <v>0</v>
      </c>
    </row>
    <row r="455" spans="1:11" x14ac:dyDescent="0.3">
      <c r="A455" s="165">
        <v>2</v>
      </c>
      <c r="B455" s="67">
        <v>6</v>
      </c>
      <c r="C455" s="67">
        <v>6</v>
      </c>
      <c r="D455" s="67"/>
      <c r="E455" s="67"/>
      <c r="F455" s="68" t="s">
        <v>369</v>
      </c>
      <c r="G455" s="69">
        <f>+G456+G458</f>
        <v>0</v>
      </c>
      <c r="H455" s="69">
        <f>+H456+H458</f>
        <v>0</v>
      </c>
      <c r="I455" s="69">
        <f>+I456+I458</f>
        <v>0</v>
      </c>
      <c r="J455" s="69">
        <f>+J456+J458</f>
        <v>0</v>
      </c>
      <c r="K455" s="166">
        <f>+K456+K458</f>
        <v>0</v>
      </c>
    </row>
    <row r="456" spans="1:11" x14ac:dyDescent="0.3">
      <c r="A456" s="167">
        <v>2</v>
      </c>
      <c r="B456" s="72">
        <v>6</v>
      </c>
      <c r="C456" s="72">
        <v>6</v>
      </c>
      <c r="D456" s="72">
        <v>1</v>
      </c>
      <c r="E456" s="72"/>
      <c r="F456" s="118" t="s">
        <v>370</v>
      </c>
      <c r="G456" s="74">
        <f>+G457</f>
        <v>0</v>
      </c>
      <c r="H456" s="74">
        <f>+H457</f>
        <v>0</v>
      </c>
      <c r="I456" s="74">
        <f>+I457</f>
        <v>0</v>
      </c>
      <c r="J456" s="74">
        <f>+J457</f>
        <v>0</v>
      </c>
      <c r="K456" s="168">
        <f>+K457</f>
        <v>0</v>
      </c>
    </row>
    <row r="457" spans="1:11" x14ac:dyDescent="0.3">
      <c r="A457" s="169">
        <v>2</v>
      </c>
      <c r="B457" s="86">
        <v>6</v>
      </c>
      <c r="C457" s="86">
        <v>6</v>
      </c>
      <c r="D457" s="86">
        <v>1</v>
      </c>
      <c r="E457" s="86" t="s">
        <v>40</v>
      </c>
      <c r="F457" s="94" t="s">
        <v>370</v>
      </c>
      <c r="G457" s="103">
        <v>0</v>
      </c>
      <c r="H457" s="103">
        <v>0</v>
      </c>
      <c r="I457" s="103">
        <v>0</v>
      </c>
      <c r="J457" s="89">
        <f>SUBTOTAL(9,G457:I457)</f>
        <v>0</v>
      </c>
      <c r="K457" s="170">
        <f>IFERROR(J457/$J$19*100,"0.00")</f>
        <v>0</v>
      </c>
    </row>
    <row r="458" spans="1:11" x14ac:dyDescent="0.3">
      <c r="A458" s="167">
        <v>2</v>
      </c>
      <c r="B458" s="72">
        <v>6</v>
      </c>
      <c r="C458" s="72">
        <v>6</v>
      </c>
      <c r="D458" s="72">
        <v>2</v>
      </c>
      <c r="E458" s="72"/>
      <c r="F458" s="118" t="s">
        <v>371</v>
      </c>
      <c r="G458" s="108">
        <f>+G459</f>
        <v>0</v>
      </c>
      <c r="H458" s="108">
        <f>+H459</f>
        <v>0</v>
      </c>
      <c r="I458" s="108">
        <f>+I459</f>
        <v>0</v>
      </c>
      <c r="J458" s="108">
        <f>+J459</f>
        <v>0</v>
      </c>
      <c r="K458" s="179">
        <f>+K459</f>
        <v>0</v>
      </c>
    </row>
    <row r="459" spans="1:11" x14ac:dyDescent="0.3">
      <c r="A459" s="169">
        <v>2</v>
      </c>
      <c r="B459" s="86">
        <v>6</v>
      </c>
      <c r="C459" s="86">
        <v>6</v>
      </c>
      <c r="D459" s="86">
        <v>2</v>
      </c>
      <c r="E459" s="86" t="s">
        <v>40</v>
      </c>
      <c r="F459" s="94" t="s">
        <v>371</v>
      </c>
      <c r="G459" s="103">
        <v>0</v>
      </c>
      <c r="H459" s="103">
        <v>0</v>
      </c>
      <c r="I459" s="103">
        <v>0</v>
      </c>
      <c r="J459" s="89">
        <f>SUBTOTAL(9,G459:I459)</f>
        <v>0</v>
      </c>
      <c r="K459" s="170">
        <f>IFERROR(J459/$J$19*100,"0.00")</f>
        <v>0</v>
      </c>
    </row>
    <row r="460" spans="1:11" x14ac:dyDescent="0.3">
      <c r="A460" s="165">
        <v>2</v>
      </c>
      <c r="B460" s="67">
        <v>6</v>
      </c>
      <c r="C460" s="67">
        <v>8</v>
      </c>
      <c r="D460" s="67"/>
      <c r="E460" s="67"/>
      <c r="F460" s="68" t="s">
        <v>372</v>
      </c>
      <c r="G460" s="69">
        <f>+G461+G463+G466+G468+G470+G472+G477</f>
        <v>0</v>
      </c>
      <c r="H460" s="69">
        <f>+H461+H463+H466+H468+H470+H472+H477</f>
        <v>0</v>
      </c>
      <c r="I460" s="69">
        <f>+I461+I463+I466+I468+I470+I472+I477</f>
        <v>0</v>
      </c>
      <c r="J460" s="69">
        <f>+J461+J463+J466+J468+J470+J472+J477</f>
        <v>0</v>
      </c>
      <c r="K460" s="166">
        <f>+K461+K463+K466+K468+K470+K472+K477</f>
        <v>0</v>
      </c>
    </row>
    <row r="461" spans="1:11" x14ac:dyDescent="0.3">
      <c r="A461" s="167">
        <v>2</v>
      </c>
      <c r="B461" s="72">
        <v>6</v>
      </c>
      <c r="C461" s="72">
        <v>8</v>
      </c>
      <c r="D461" s="72">
        <v>1</v>
      </c>
      <c r="E461" s="72"/>
      <c r="F461" s="71" t="s">
        <v>373</v>
      </c>
      <c r="G461" s="108">
        <f>+G462</f>
        <v>0</v>
      </c>
      <c r="H461" s="108">
        <f>+H462</f>
        <v>0</v>
      </c>
      <c r="I461" s="108">
        <f>+I462</f>
        <v>0</v>
      </c>
      <c r="J461" s="108">
        <f>+J462</f>
        <v>0</v>
      </c>
      <c r="K461" s="179">
        <f>+K462</f>
        <v>0</v>
      </c>
    </row>
    <row r="462" spans="1:11" x14ac:dyDescent="0.3">
      <c r="A462" s="169">
        <v>2</v>
      </c>
      <c r="B462" s="86">
        <v>6</v>
      </c>
      <c r="C462" s="86">
        <v>8</v>
      </c>
      <c r="D462" s="86">
        <v>1</v>
      </c>
      <c r="E462" s="86" t="s">
        <v>40</v>
      </c>
      <c r="F462" s="94" t="s">
        <v>373</v>
      </c>
      <c r="G462" s="103">
        <v>0</v>
      </c>
      <c r="H462" s="103">
        <v>0</v>
      </c>
      <c r="I462" s="103">
        <v>0</v>
      </c>
      <c r="J462" s="89">
        <f>SUBTOTAL(9,G462:I462)</f>
        <v>0</v>
      </c>
      <c r="K462" s="170">
        <f>IFERROR(J462/$J$19*100,"0.00")</f>
        <v>0</v>
      </c>
    </row>
    <row r="463" spans="1:11" x14ac:dyDescent="0.3">
      <c r="A463" s="167">
        <v>2</v>
      </c>
      <c r="B463" s="72">
        <v>6</v>
      </c>
      <c r="C463" s="72">
        <v>8</v>
      </c>
      <c r="D463" s="72">
        <v>3</v>
      </c>
      <c r="E463" s="72"/>
      <c r="F463" s="71" t="s">
        <v>374</v>
      </c>
      <c r="G463" s="108">
        <f>+G464+G465</f>
        <v>0</v>
      </c>
      <c r="H463" s="108">
        <f>+H464+H465</f>
        <v>0</v>
      </c>
      <c r="I463" s="108">
        <f>+I464+I465</f>
        <v>0</v>
      </c>
      <c r="J463" s="108">
        <f>+J464+J465</f>
        <v>0</v>
      </c>
      <c r="K463" s="179">
        <f>+K464+K465</f>
        <v>0</v>
      </c>
    </row>
    <row r="464" spans="1:11" x14ac:dyDescent="0.3">
      <c r="A464" s="173">
        <v>2</v>
      </c>
      <c r="B464" s="86">
        <v>6</v>
      </c>
      <c r="C464" s="86">
        <v>8</v>
      </c>
      <c r="D464" s="86">
        <v>3</v>
      </c>
      <c r="E464" s="86" t="s">
        <v>40</v>
      </c>
      <c r="F464" s="94" t="s">
        <v>375</v>
      </c>
      <c r="G464" s="89">
        <v>0</v>
      </c>
      <c r="H464" s="89">
        <v>0</v>
      </c>
      <c r="I464" s="89">
        <v>0</v>
      </c>
      <c r="J464" s="89">
        <f>SUBTOTAL(9,G464:I464)</f>
        <v>0</v>
      </c>
      <c r="K464" s="170">
        <f>IFERROR(J464/$J$19*100,"0.00")</f>
        <v>0</v>
      </c>
    </row>
    <row r="465" spans="1:11" x14ac:dyDescent="0.3">
      <c r="A465" s="173">
        <v>2</v>
      </c>
      <c r="B465" s="86">
        <v>6</v>
      </c>
      <c r="C465" s="86">
        <v>8</v>
      </c>
      <c r="D465" s="86">
        <v>3</v>
      </c>
      <c r="E465" s="86" t="s">
        <v>42</v>
      </c>
      <c r="F465" s="94" t="s">
        <v>376</v>
      </c>
      <c r="G465" s="103">
        <v>0</v>
      </c>
      <c r="H465" s="103">
        <v>0</v>
      </c>
      <c r="I465" s="103">
        <v>0</v>
      </c>
      <c r="J465" s="89">
        <f>SUBTOTAL(9,G465:I465)</f>
        <v>0</v>
      </c>
      <c r="K465" s="170">
        <f>IFERROR(J465/$J$19*100,"0.00")</f>
        <v>0</v>
      </c>
    </row>
    <row r="466" spans="1:11" x14ac:dyDescent="0.3">
      <c r="A466" s="167">
        <v>2</v>
      </c>
      <c r="B466" s="72">
        <v>6</v>
      </c>
      <c r="C466" s="72">
        <v>8</v>
      </c>
      <c r="D466" s="72">
        <v>5</v>
      </c>
      <c r="E466" s="72"/>
      <c r="F466" s="71" t="s">
        <v>377</v>
      </c>
      <c r="G466" s="108">
        <f>+G467</f>
        <v>0</v>
      </c>
      <c r="H466" s="108">
        <f>+H467</f>
        <v>0</v>
      </c>
      <c r="I466" s="108">
        <f>+I467</f>
        <v>0</v>
      </c>
      <c r="J466" s="108">
        <f>+J467</f>
        <v>0</v>
      </c>
      <c r="K466" s="179">
        <f>+K467</f>
        <v>0</v>
      </c>
    </row>
    <row r="467" spans="1:11" x14ac:dyDescent="0.3">
      <c r="A467" s="173">
        <v>2</v>
      </c>
      <c r="B467" s="86">
        <v>6</v>
      </c>
      <c r="C467" s="86">
        <v>8</v>
      </c>
      <c r="D467" s="86">
        <v>5</v>
      </c>
      <c r="E467" s="86" t="s">
        <v>40</v>
      </c>
      <c r="F467" s="94" t="s">
        <v>377</v>
      </c>
      <c r="G467" s="103">
        <v>0</v>
      </c>
      <c r="H467" s="103">
        <v>0</v>
      </c>
      <c r="I467" s="103">
        <v>0</v>
      </c>
      <c r="J467" s="89">
        <f>SUBTOTAL(9,G467:I467)</f>
        <v>0</v>
      </c>
      <c r="K467" s="170">
        <f>IFERROR(J467/$J$19*100,"0.00")</f>
        <v>0</v>
      </c>
    </row>
    <row r="468" spans="1:11" x14ac:dyDescent="0.3">
      <c r="A468" s="167">
        <v>2</v>
      </c>
      <c r="B468" s="72">
        <v>6</v>
      </c>
      <c r="C468" s="72">
        <v>8</v>
      </c>
      <c r="D468" s="72">
        <v>6</v>
      </c>
      <c r="E468" s="72"/>
      <c r="F468" s="71" t="s">
        <v>378</v>
      </c>
      <c r="G468" s="108">
        <f>+G469</f>
        <v>0</v>
      </c>
      <c r="H468" s="108">
        <f>+H469</f>
        <v>0</v>
      </c>
      <c r="I468" s="108">
        <f>+I469</f>
        <v>0</v>
      </c>
      <c r="J468" s="108">
        <f>+J469</f>
        <v>0</v>
      </c>
      <c r="K468" s="179">
        <f>+K469</f>
        <v>0</v>
      </c>
    </row>
    <row r="469" spans="1:11" x14ac:dyDescent="0.3">
      <c r="A469" s="173">
        <v>2</v>
      </c>
      <c r="B469" s="86">
        <v>6</v>
      </c>
      <c r="C469" s="86">
        <v>8</v>
      </c>
      <c r="D469" s="86">
        <v>6</v>
      </c>
      <c r="E469" s="86" t="s">
        <v>40</v>
      </c>
      <c r="F469" s="94" t="s">
        <v>378</v>
      </c>
      <c r="G469" s="103">
        <v>0</v>
      </c>
      <c r="H469" s="103">
        <v>0</v>
      </c>
      <c r="I469" s="103">
        <v>0</v>
      </c>
      <c r="J469" s="89">
        <f>SUBTOTAL(9,G469:I469)</f>
        <v>0</v>
      </c>
      <c r="K469" s="170">
        <f>IFERROR(J469/$J$19*100,"0.00")</f>
        <v>0</v>
      </c>
    </row>
    <row r="470" spans="1:11" x14ac:dyDescent="0.3">
      <c r="A470" s="178">
        <v>2</v>
      </c>
      <c r="B470" s="72">
        <v>6</v>
      </c>
      <c r="C470" s="72">
        <v>8</v>
      </c>
      <c r="D470" s="72">
        <v>7</v>
      </c>
      <c r="E470" s="72"/>
      <c r="F470" s="118" t="s">
        <v>379</v>
      </c>
      <c r="G470" s="108">
        <f>+G471</f>
        <v>0</v>
      </c>
      <c r="H470" s="108">
        <f>+H471</f>
        <v>0</v>
      </c>
      <c r="I470" s="108">
        <f>+I471</f>
        <v>0</v>
      </c>
      <c r="J470" s="108">
        <f>+J471</f>
        <v>0</v>
      </c>
      <c r="K470" s="179">
        <f>+K471</f>
        <v>0</v>
      </c>
    </row>
    <row r="471" spans="1:11" x14ac:dyDescent="0.3">
      <c r="A471" s="173">
        <v>2</v>
      </c>
      <c r="B471" s="86">
        <v>6</v>
      </c>
      <c r="C471" s="86">
        <v>8</v>
      </c>
      <c r="D471" s="86">
        <v>7</v>
      </c>
      <c r="E471" s="86" t="s">
        <v>40</v>
      </c>
      <c r="F471" s="94" t="s">
        <v>379</v>
      </c>
      <c r="G471" s="103">
        <v>0</v>
      </c>
      <c r="H471" s="103">
        <v>0</v>
      </c>
      <c r="I471" s="103">
        <v>0</v>
      </c>
      <c r="J471" s="89">
        <f>SUBTOTAL(9,G471:I471)</f>
        <v>0</v>
      </c>
      <c r="K471" s="170">
        <f>IFERROR(J471/$J$19*100,"0.00")</f>
        <v>0</v>
      </c>
    </row>
    <row r="472" spans="1:11" ht="40.5" x14ac:dyDescent="0.3">
      <c r="A472" s="167">
        <v>2</v>
      </c>
      <c r="B472" s="72">
        <v>6</v>
      </c>
      <c r="C472" s="72">
        <v>8</v>
      </c>
      <c r="D472" s="72">
        <v>8</v>
      </c>
      <c r="E472" s="72"/>
      <c r="F472" s="118" t="s">
        <v>380</v>
      </c>
      <c r="G472" s="108">
        <f>+G473+G474+G475+G476</f>
        <v>0</v>
      </c>
      <c r="H472" s="108">
        <f>+H473+H474+H475+H476</f>
        <v>0</v>
      </c>
      <c r="I472" s="108">
        <f>+I473+I474+I475+I476</f>
        <v>0</v>
      </c>
      <c r="J472" s="108">
        <f>+J473+J474+J475+J476</f>
        <v>0</v>
      </c>
      <c r="K472" s="179">
        <f>+K473+K474+K475+K476</f>
        <v>0</v>
      </c>
    </row>
    <row r="473" spans="1:11" x14ac:dyDescent="0.3">
      <c r="A473" s="173">
        <v>2</v>
      </c>
      <c r="B473" s="86">
        <v>6</v>
      </c>
      <c r="C473" s="86">
        <v>8</v>
      </c>
      <c r="D473" s="86">
        <v>8</v>
      </c>
      <c r="E473" s="86" t="s">
        <v>40</v>
      </c>
      <c r="F473" s="94" t="s">
        <v>381</v>
      </c>
      <c r="G473" s="89">
        <v>0</v>
      </c>
      <c r="H473" s="89">
        <v>0</v>
      </c>
      <c r="I473" s="89">
        <v>0</v>
      </c>
      <c r="J473" s="89">
        <f>SUBTOTAL(9,G473:I473)</f>
        <v>0</v>
      </c>
      <c r="K473" s="170">
        <f>IFERROR(J473/$J$19*100,"0.00")</f>
        <v>0</v>
      </c>
    </row>
    <row r="474" spans="1:11" x14ac:dyDescent="0.3">
      <c r="A474" s="173">
        <v>2</v>
      </c>
      <c r="B474" s="86">
        <v>6</v>
      </c>
      <c r="C474" s="86">
        <v>8</v>
      </c>
      <c r="D474" s="86">
        <v>8</v>
      </c>
      <c r="E474" s="86" t="s">
        <v>42</v>
      </c>
      <c r="F474" s="94" t="s">
        <v>382</v>
      </c>
      <c r="G474" s="89">
        <v>0</v>
      </c>
      <c r="H474" s="89">
        <v>0</v>
      </c>
      <c r="I474" s="89">
        <v>0</v>
      </c>
      <c r="J474" s="89">
        <f>SUBTOTAL(9,G474:I474)</f>
        <v>0</v>
      </c>
      <c r="K474" s="170">
        <f>IFERROR(J474/$J$19*100,"0.00")</f>
        <v>0</v>
      </c>
    </row>
    <row r="475" spans="1:11" x14ac:dyDescent="0.3">
      <c r="A475" s="173">
        <v>2</v>
      </c>
      <c r="B475" s="86">
        <v>6</v>
      </c>
      <c r="C475" s="86">
        <v>8</v>
      </c>
      <c r="D475" s="86">
        <v>8</v>
      </c>
      <c r="E475" s="86" t="s">
        <v>44</v>
      </c>
      <c r="F475" s="94" t="s">
        <v>383</v>
      </c>
      <c r="G475" s="89">
        <v>0</v>
      </c>
      <c r="H475" s="89">
        <v>0</v>
      </c>
      <c r="I475" s="89">
        <v>0</v>
      </c>
      <c r="J475" s="89">
        <f>SUBTOTAL(9,G475:I475)</f>
        <v>0</v>
      </c>
      <c r="K475" s="170">
        <f>IFERROR(J475/$J$19*100,"0.00")</f>
        <v>0</v>
      </c>
    </row>
    <row r="476" spans="1:11" x14ac:dyDescent="0.3">
      <c r="A476" s="173">
        <v>2</v>
      </c>
      <c r="B476" s="86">
        <v>6</v>
      </c>
      <c r="C476" s="86">
        <v>8</v>
      </c>
      <c r="D476" s="86">
        <v>8</v>
      </c>
      <c r="E476" s="86" t="s">
        <v>46</v>
      </c>
      <c r="F476" s="94" t="s">
        <v>384</v>
      </c>
      <c r="G476" s="103">
        <v>0</v>
      </c>
      <c r="H476" s="103">
        <v>0</v>
      </c>
      <c r="I476" s="103">
        <v>0</v>
      </c>
      <c r="J476" s="89">
        <f>SUBTOTAL(9,G476:I476)</f>
        <v>0</v>
      </c>
      <c r="K476" s="170">
        <f>IFERROR(J476/$J$19*100,"0.00")</f>
        <v>0</v>
      </c>
    </row>
    <row r="477" spans="1:11" x14ac:dyDescent="0.3">
      <c r="A477" s="167">
        <v>2</v>
      </c>
      <c r="B477" s="72">
        <v>6</v>
      </c>
      <c r="C477" s="72">
        <v>8</v>
      </c>
      <c r="D477" s="72">
        <v>9</v>
      </c>
      <c r="E477" s="72"/>
      <c r="F477" s="118" t="s">
        <v>385</v>
      </c>
      <c r="G477" s="108">
        <f>+G478</f>
        <v>0</v>
      </c>
      <c r="H477" s="108">
        <f>+H478</f>
        <v>0</v>
      </c>
      <c r="I477" s="108">
        <f>+I478</f>
        <v>0</v>
      </c>
      <c r="J477" s="108">
        <f>+J478</f>
        <v>0</v>
      </c>
      <c r="K477" s="179">
        <f>+K478</f>
        <v>0</v>
      </c>
    </row>
    <row r="478" spans="1:11" x14ac:dyDescent="0.3">
      <c r="A478" s="173">
        <v>2</v>
      </c>
      <c r="B478" s="86">
        <v>6</v>
      </c>
      <c r="C478" s="86">
        <v>8</v>
      </c>
      <c r="D478" s="86">
        <v>9</v>
      </c>
      <c r="E478" s="86" t="s">
        <v>40</v>
      </c>
      <c r="F478" s="94" t="s">
        <v>385</v>
      </c>
      <c r="G478" s="103">
        <v>0</v>
      </c>
      <c r="H478" s="103">
        <v>0</v>
      </c>
      <c r="I478" s="103">
        <v>0</v>
      </c>
      <c r="J478" s="89">
        <f>SUBTOTAL(9,G478:I478)</f>
        <v>0</v>
      </c>
      <c r="K478" s="170">
        <f>IFERROR(J478/$J$19*100,"0.00")</f>
        <v>0</v>
      </c>
    </row>
    <row r="479" spans="1:11" x14ac:dyDescent="0.3">
      <c r="A479" s="165">
        <v>2</v>
      </c>
      <c r="B479" s="67">
        <v>6</v>
      </c>
      <c r="C479" s="67">
        <v>9</v>
      </c>
      <c r="D479" s="67"/>
      <c r="E479" s="67"/>
      <c r="F479" s="68" t="s">
        <v>386</v>
      </c>
      <c r="G479" s="69">
        <f>+G480+G482+G484</f>
        <v>0</v>
      </c>
      <c r="H479" s="69">
        <f>+H480+H482+H484</f>
        <v>0</v>
      </c>
      <c r="I479" s="69">
        <f>+I480+I482+I484</f>
        <v>0</v>
      </c>
      <c r="J479" s="69">
        <f>+J480+J482+J484</f>
        <v>0</v>
      </c>
      <c r="K479" s="166">
        <f>+K480+K482+K484</f>
        <v>0</v>
      </c>
    </row>
    <row r="480" spans="1:11" x14ac:dyDescent="0.3">
      <c r="A480" s="178">
        <v>2</v>
      </c>
      <c r="B480" s="72">
        <v>6</v>
      </c>
      <c r="C480" s="72">
        <v>9</v>
      </c>
      <c r="D480" s="72">
        <v>1</v>
      </c>
      <c r="E480" s="72"/>
      <c r="F480" s="118" t="s">
        <v>387</v>
      </c>
      <c r="G480" s="74">
        <f>+G481</f>
        <v>0</v>
      </c>
      <c r="H480" s="74">
        <f>+H481</f>
        <v>0</v>
      </c>
      <c r="I480" s="74">
        <f>+I481</f>
        <v>0</v>
      </c>
      <c r="J480" s="74">
        <f>+J481</f>
        <v>0</v>
      </c>
      <c r="K480" s="168">
        <f>+K481</f>
        <v>0</v>
      </c>
    </row>
    <row r="481" spans="1:11" x14ac:dyDescent="0.3">
      <c r="A481" s="173">
        <v>2</v>
      </c>
      <c r="B481" s="86">
        <v>6</v>
      </c>
      <c r="C481" s="86">
        <v>9</v>
      </c>
      <c r="D481" s="86">
        <v>1</v>
      </c>
      <c r="E481" s="86" t="s">
        <v>40</v>
      </c>
      <c r="F481" s="94" t="s">
        <v>387</v>
      </c>
      <c r="G481" s="103">
        <v>0</v>
      </c>
      <c r="H481" s="103">
        <v>0</v>
      </c>
      <c r="I481" s="103">
        <v>0</v>
      </c>
      <c r="J481" s="89">
        <f>SUBTOTAL(9,G481:I481)</f>
        <v>0</v>
      </c>
      <c r="K481" s="170">
        <f>IFERROR(J481/$J$19*100,"0.00")</f>
        <v>0</v>
      </c>
    </row>
    <row r="482" spans="1:11" x14ac:dyDescent="0.3">
      <c r="A482" s="178">
        <v>2</v>
      </c>
      <c r="B482" s="72">
        <v>6</v>
      </c>
      <c r="C482" s="72">
        <v>9</v>
      </c>
      <c r="D482" s="72">
        <v>2</v>
      </c>
      <c r="E482" s="72"/>
      <c r="F482" s="118" t="s">
        <v>388</v>
      </c>
      <c r="G482" s="74">
        <f>+G483</f>
        <v>0</v>
      </c>
      <c r="H482" s="74">
        <f>+H483</f>
        <v>0</v>
      </c>
      <c r="I482" s="74">
        <f>+I483</f>
        <v>0</v>
      </c>
      <c r="J482" s="74">
        <f>+J483</f>
        <v>0</v>
      </c>
      <c r="K482" s="168">
        <f>+K483</f>
        <v>0</v>
      </c>
    </row>
    <row r="483" spans="1:11" x14ac:dyDescent="0.3">
      <c r="A483" s="173">
        <v>2</v>
      </c>
      <c r="B483" s="86">
        <v>6</v>
      </c>
      <c r="C483" s="86">
        <v>9</v>
      </c>
      <c r="D483" s="86">
        <v>2</v>
      </c>
      <c r="E483" s="86" t="s">
        <v>40</v>
      </c>
      <c r="F483" s="94" t="s">
        <v>388</v>
      </c>
      <c r="G483" s="103">
        <v>0</v>
      </c>
      <c r="H483" s="103">
        <v>0</v>
      </c>
      <c r="I483" s="103">
        <v>0</v>
      </c>
      <c r="J483" s="89">
        <f>SUBTOTAL(9,G483:I483)</f>
        <v>0</v>
      </c>
      <c r="K483" s="170">
        <f>IFERROR(J483/$J$19*100,"0.00")</f>
        <v>0</v>
      </c>
    </row>
    <row r="484" spans="1:11" x14ac:dyDescent="0.3">
      <c r="A484" s="178">
        <v>2</v>
      </c>
      <c r="B484" s="72">
        <v>6</v>
      </c>
      <c r="C484" s="72">
        <v>9</v>
      </c>
      <c r="D484" s="72">
        <v>9</v>
      </c>
      <c r="E484" s="72"/>
      <c r="F484" s="118" t="s">
        <v>389</v>
      </c>
      <c r="G484" s="74">
        <f>+G485</f>
        <v>0</v>
      </c>
      <c r="H484" s="74">
        <f>+H485</f>
        <v>0</v>
      </c>
      <c r="I484" s="74">
        <f>+I485</f>
        <v>0</v>
      </c>
      <c r="J484" s="74">
        <f>+J485</f>
        <v>0</v>
      </c>
      <c r="K484" s="168">
        <f>+K485</f>
        <v>0</v>
      </c>
    </row>
    <row r="485" spans="1:11" x14ac:dyDescent="0.3">
      <c r="A485" s="173">
        <v>2</v>
      </c>
      <c r="B485" s="86">
        <v>6</v>
      </c>
      <c r="C485" s="86">
        <v>9</v>
      </c>
      <c r="D485" s="86">
        <v>9</v>
      </c>
      <c r="E485" s="86" t="s">
        <v>40</v>
      </c>
      <c r="F485" s="94" t="s">
        <v>389</v>
      </c>
      <c r="G485" s="103">
        <v>0</v>
      </c>
      <c r="H485" s="103">
        <v>0</v>
      </c>
      <c r="I485" s="103">
        <v>0</v>
      </c>
      <c r="J485" s="89">
        <f>SUBTOTAL(9,G485:I485)</f>
        <v>0</v>
      </c>
      <c r="K485" s="170">
        <f>IFERROR(J485/$J$19*100,"0.00")</f>
        <v>0</v>
      </c>
    </row>
    <row r="486" spans="1:11" x14ac:dyDescent="0.3">
      <c r="A486" s="163">
        <v>2</v>
      </c>
      <c r="B486" s="61">
        <v>7</v>
      </c>
      <c r="C486" s="62"/>
      <c r="D486" s="62"/>
      <c r="E486" s="62"/>
      <c r="F486" s="63" t="s">
        <v>390</v>
      </c>
      <c r="G486" s="64">
        <f>+G487+G498+G511</f>
        <v>0</v>
      </c>
      <c r="H486" s="64">
        <f>+H487+H498+H511</f>
        <v>0</v>
      </c>
      <c r="I486" s="64">
        <f>+I487+I498+I511</f>
        <v>0</v>
      </c>
      <c r="J486" s="64">
        <f>+J487+J498+J511</f>
        <v>0</v>
      </c>
      <c r="K486" s="164">
        <f>+K487+K498+K511</f>
        <v>0</v>
      </c>
    </row>
    <row r="487" spans="1:11" x14ac:dyDescent="0.3">
      <c r="A487" s="165">
        <v>2</v>
      </c>
      <c r="B487" s="67">
        <v>7</v>
      </c>
      <c r="C487" s="67">
        <v>1</v>
      </c>
      <c r="D487" s="67"/>
      <c r="E487" s="67"/>
      <c r="F487" s="68" t="s">
        <v>391</v>
      </c>
      <c r="G487" s="69">
        <f>+G488+G490+G492+G494+G496</f>
        <v>0</v>
      </c>
      <c r="H487" s="69">
        <f>+H488+H490+H492+H494+H496</f>
        <v>0</v>
      </c>
      <c r="I487" s="69">
        <f>+I488+I490+I492+I494+I496</f>
        <v>0</v>
      </c>
      <c r="J487" s="69">
        <f>+J488+J490+J492+J494+J496</f>
        <v>0</v>
      </c>
      <c r="K487" s="166">
        <f>+K488+K490+K492+K494+K496</f>
        <v>0</v>
      </c>
    </row>
    <row r="488" spans="1:11" x14ac:dyDescent="0.3">
      <c r="A488" s="167">
        <v>2</v>
      </c>
      <c r="B488" s="72">
        <v>7</v>
      </c>
      <c r="C488" s="72">
        <v>1</v>
      </c>
      <c r="D488" s="72">
        <v>1</v>
      </c>
      <c r="E488" s="72"/>
      <c r="F488" s="71" t="s">
        <v>392</v>
      </c>
      <c r="G488" s="108">
        <f>+G489</f>
        <v>0</v>
      </c>
      <c r="H488" s="108">
        <f>+H489</f>
        <v>0</v>
      </c>
      <c r="I488" s="108">
        <f>+I489</f>
        <v>0</v>
      </c>
      <c r="J488" s="108">
        <f>+J489</f>
        <v>0</v>
      </c>
      <c r="K488" s="179">
        <f>+K489</f>
        <v>0</v>
      </c>
    </row>
    <row r="489" spans="1:11" x14ac:dyDescent="0.3">
      <c r="A489" s="173">
        <v>2</v>
      </c>
      <c r="B489" s="86">
        <v>7</v>
      </c>
      <c r="C489" s="86">
        <v>1</v>
      </c>
      <c r="D489" s="86">
        <v>1</v>
      </c>
      <c r="E489" s="86" t="s">
        <v>40</v>
      </c>
      <c r="F489" s="94" t="s">
        <v>392</v>
      </c>
      <c r="G489" s="103">
        <v>0</v>
      </c>
      <c r="H489" s="103">
        <v>0</v>
      </c>
      <c r="I489" s="103">
        <v>0</v>
      </c>
      <c r="J489" s="89">
        <f>SUBTOTAL(9,G489:I489)</f>
        <v>0</v>
      </c>
      <c r="K489" s="170">
        <f>IFERROR(J489/$J$19*100,"0.00")</f>
        <v>0</v>
      </c>
    </row>
    <row r="490" spans="1:11" x14ac:dyDescent="0.3">
      <c r="A490" s="167">
        <v>2</v>
      </c>
      <c r="B490" s="72">
        <v>7</v>
      </c>
      <c r="C490" s="72">
        <v>1</v>
      </c>
      <c r="D490" s="72">
        <v>2</v>
      </c>
      <c r="E490" s="72"/>
      <c r="F490" s="71" t="s">
        <v>393</v>
      </c>
      <c r="G490" s="108">
        <f>+G491</f>
        <v>0</v>
      </c>
      <c r="H490" s="108">
        <f>+H491</f>
        <v>0</v>
      </c>
      <c r="I490" s="108">
        <f>+I491</f>
        <v>0</v>
      </c>
      <c r="J490" s="108">
        <f>+J491</f>
        <v>0</v>
      </c>
      <c r="K490" s="179">
        <f>+K491</f>
        <v>0</v>
      </c>
    </row>
    <row r="491" spans="1:11" x14ac:dyDescent="0.3">
      <c r="A491" s="173">
        <v>2</v>
      </c>
      <c r="B491" s="86">
        <v>7</v>
      </c>
      <c r="C491" s="86">
        <v>1</v>
      </c>
      <c r="D491" s="86">
        <v>2</v>
      </c>
      <c r="E491" s="86" t="s">
        <v>40</v>
      </c>
      <c r="F491" s="94" t="s">
        <v>393</v>
      </c>
      <c r="G491" s="103">
        <v>0</v>
      </c>
      <c r="H491" s="103">
        <v>0</v>
      </c>
      <c r="I491" s="103">
        <v>0</v>
      </c>
      <c r="J491" s="89">
        <f>SUBTOTAL(9,G491:I491)</f>
        <v>0</v>
      </c>
      <c r="K491" s="170">
        <f>IFERROR(J491/$J$19*100,"0.00")</f>
        <v>0</v>
      </c>
    </row>
    <row r="492" spans="1:11" x14ac:dyDescent="0.3">
      <c r="A492" s="167">
        <v>2</v>
      </c>
      <c r="B492" s="72">
        <v>7</v>
      </c>
      <c r="C492" s="72">
        <v>1</v>
      </c>
      <c r="D492" s="72">
        <v>3</v>
      </c>
      <c r="E492" s="72"/>
      <c r="F492" s="71" t="s">
        <v>394</v>
      </c>
      <c r="G492" s="108">
        <f>+G493</f>
        <v>0</v>
      </c>
      <c r="H492" s="108">
        <f>+H493</f>
        <v>0</v>
      </c>
      <c r="I492" s="108">
        <f>+I493</f>
        <v>0</v>
      </c>
      <c r="J492" s="108">
        <f>+J493</f>
        <v>0</v>
      </c>
      <c r="K492" s="179">
        <f>+K493</f>
        <v>0</v>
      </c>
    </row>
    <row r="493" spans="1:11" x14ac:dyDescent="0.3">
      <c r="A493" s="173">
        <v>2</v>
      </c>
      <c r="B493" s="86">
        <v>7</v>
      </c>
      <c r="C493" s="86">
        <v>1</v>
      </c>
      <c r="D493" s="86">
        <v>3</v>
      </c>
      <c r="E493" s="86" t="s">
        <v>40</v>
      </c>
      <c r="F493" s="94" t="s">
        <v>394</v>
      </c>
      <c r="G493" s="103">
        <v>0</v>
      </c>
      <c r="H493" s="103">
        <v>0</v>
      </c>
      <c r="I493" s="103">
        <v>0</v>
      </c>
      <c r="J493" s="89">
        <f>SUBTOTAL(9,G493:I493)</f>
        <v>0</v>
      </c>
      <c r="K493" s="170">
        <f>IFERROR(J493/$J$19*100,"0.00")</f>
        <v>0</v>
      </c>
    </row>
    <row r="494" spans="1:11" x14ac:dyDescent="0.3">
      <c r="A494" s="167">
        <v>2</v>
      </c>
      <c r="B494" s="72">
        <v>7</v>
      </c>
      <c r="C494" s="72">
        <v>1</v>
      </c>
      <c r="D494" s="72">
        <v>4</v>
      </c>
      <c r="E494" s="72"/>
      <c r="F494" s="71" t="s">
        <v>395</v>
      </c>
      <c r="G494" s="108">
        <f>+G495</f>
        <v>0</v>
      </c>
      <c r="H494" s="108">
        <f>+H495</f>
        <v>0</v>
      </c>
      <c r="I494" s="108">
        <f>+I495</f>
        <v>0</v>
      </c>
      <c r="J494" s="108">
        <f>+J495</f>
        <v>0</v>
      </c>
      <c r="K494" s="179">
        <f>+K495</f>
        <v>0</v>
      </c>
    </row>
    <row r="495" spans="1:11" x14ac:dyDescent="0.3">
      <c r="A495" s="173">
        <v>2</v>
      </c>
      <c r="B495" s="86">
        <v>7</v>
      </c>
      <c r="C495" s="86">
        <v>1</v>
      </c>
      <c r="D495" s="86">
        <v>4</v>
      </c>
      <c r="E495" s="86" t="s">
        <v>40</v>
      </c>
      <c r="F495" s="94" t="s">
        <v>395</v>
      </c>
      <c r="G495" s="103">
        <v>0</v>
      </c>
      <c r="H495" s="103">
        <v>0</v>
      </c>
      <c r="I495" s="103">
        <v>0</v>
      </c>
      <c r="J495" s="89">
        <f>SUBTOTAL(9,G495:I495)</f>
        <v>0</v>
      </c>
      <c r="K495" s="170">
        <f>IFERROR(J495/$J$19*100,"0.00")</f>
        <v>0</v>
      </c>
    </row>
    <row r="496" spans="1:11" x14ac:dyDescent="0.3">
      <c r="A496" s="178">
        <v>2</v>
      </c>
      <c r="B496" s="72">
        <v>7</v>
      </c>
      <c r="C496" s="72">
        <v>1</v>
      </c>
      <c r="D496" s="72">
        <v>5</v>
      </c>
      <c r="E496" s="72"/>
      <c r="F496" s="118" t="s">
        <v>396</v>
      </c>
      <c r="G496" s="108">
        <f>+G497</f>
        <v>0</v>
      </c>
      <c r="H496" s="108">
        <f>+H497</f>
        <v>0</v>
      </c>
      <c r="I496" s="108">
        <f>+I497</f>
        <v>0</v>
      </c>
      <c r="J496" s="108">
        <f>+J497</f>
        <v>0</v>
      </c>
      <c r="K496" s="179">
        <f>+K497</f>
        <v>0</v>
      </c>
    </row>
    <row r="497" spans="1:11" x14ac:dyDescent="0.3">
      <c r="A497" s="173">
        <v>2</v>
      </c>
      <c r="B497" s="86">
        <v>7</v>
      </c>
      <c r="C497" s="86">
        <v>1</v>
      </c>
      <c r="D497" s="86">
        <v>5</v>
      </c>
      <c r="E497" s="86" t="s">
        <v>40</v>
      </c>
      <c r="F497" s="94" t="s">
        <v>396</v>
      </c>
      <c r="G497" s="103">
        <v>0</v>
      </c>
      <c r="H497" s="103">
        <v>0</v>
      </c>
      <c r="I497" s="103">
        <v>0</v>
      </c>
      <c r="J497" s="89">
        <f>SUBTOTAL(9,G497:I497)</f>
        <v>0</v>
      </c>
      <c r="K497" s="170">
        <f>IFERROR(J497/$J$19*100,"0.00")</f>
        <v>0</v>
      </c>
    </row>
    <row r="498" spans="1:11" x14ac:dyDescent="0.3">
      <c r="A498" s="165">
        <v>2</v>
      </c>
      <c r="B498" s="67">
        <v>7</v>
      </c>
      <c r="C498" s="67">
        <v>2</v>
      </c>
      <c r="D498" s="67"/>
      <c r="E498" s="67"/>
      <c r="F498" s="68" t="s">
        <v>397</v>
      </c>
      <c r="G498" s="69">
        <f>+G499+G501+G503+G505+G507+G509</f>
        <v>0</v>
      </c>
      <c r="H498" s="69">
        <f>+H499+H501+H503+H505+H507+H509</f>
        <v>0</v>
      </c>
      <c r="I498" s="69">
        <f>+I499+I501+I503+I505+I507+I509</f>
        <v>0</v>
      </c>
      <c r="J498" s="69">
        <f>+J499+J501+J503+J505+J507+J509</f>
        <v>0</v>
      </c>
      <c r="K498" s="166">
        <f>+K499+K501+K503+K505+K507+K509</f>
        <v>0</v>
      </c>
    </row>
    <row r="499" spans="1:11" x14ac:dyDescent="0.3">
      <c r="A499" s="167">
        <v>2</v>
      </c>
      <c r="B499" s="72">
        <v>7</v>
      </c>
      <c r="C499" s="72">
        <v>2</v>
      </c>
      <c r="D499" s="72">
        <v>1</v>
      </c>
      <c r="E499" s="72"/>
      <c r="F499" s="71" t="s">
        <v>398</v>
      </c>
      <c r="G499" s="108">
        <f>+G500</f>
        <v>0</v>
      </c>
      <c r="H499" s="108">
        <f>+H500</f>
        <v>0</v>
      </c>
      <c r="I499" s="108">
        <f>+I500</f>
        <v>0</v>
      </c>
      <c r="J499" s="108">
        <f>+J500</f>
        <v>0</v>
      </c>
      <c r="K499" s="179">
        <f>+K500</f>
        <v>0</v>
      </c>
    </row>
    <row r="500" spans="1:11" x14ac:dyDescent="0.3">
      <c r="A500" s="173">
        <v>2</v>
      </c>
      <c r="B500" s="86">
        <v>7</v>
      </c>
      <c r="C500" s="86">
        <v>2</v>
      </c>
      <c r="D500" s="86">
        <v>1</v>
      </c>
      <c r="E500" s="86" t="s">
        <v>40</v>
      </c>
      <c r="F500" s="94" t="s">
        <v>398</v>
      </c>
      <c r="G500" s="103">
        <v>0</v>
      </c>
      <c r="H500" s="103">
        <v>0</v>
      </c>
      <c r="I500" s="103">
        <v>0</v>
      </c>
      <c r="J500" s="89">
        <f>SUBTOTAL(9,G500:I500)</f>
        <v>0</v>
      </c>
      <c r="K500" s="170">
        <f>IFERROR(J500/$J$19*100,"0.00")</f>
        <v>0</v>
      </c>
    </row>
    <row r="501" spans="1:11" x14ac:dyDescent="0.3">
      <c r="A501" s="167">
        <v>2</v>
      </c>
      <c r="B501" s="72">
        <v>7</v>
      </c>
      <c r="C501" s="72">
        <v>2</v>
      </c>
      <c r="D501" s="72">
        <v>2</v>
      </c>
      <c r="E501" s="72"/>
      <c r="F501" s="71" t="s">
        <v>399</v>
      </c>
      <c r="G501" s="108">
        <f>+G502</f>
        <v>0</v>
      </c>
      <c r="H501" s="108">
        <f>+H502</f>
        <v>0</v>
      </c>
      <c r="I501" s="108">
        <f>+I502</f>
        <v>0</v>
      </c>
      <c r="J501" s="108">
        <f>+J502</f>
        <v>0</v>
      </c>
      <c r="K501" s="179">
        <f>+K502</f>
        <v>0</v>
      </c>
    </row>
    <row r="502" spans="1:11" x14ac:dyDescent="0.3">
      <c r="A502" s="173">
        <v>2</v>
      </c>
      <c r="B502" s="86">
        <v>7</v>
      </c>
      <c r="C502" s="86">
        <v>2</v>
      </c>
      <c r="D502" s="86">
        <v>2</v>
      </c>
      <c r="E502" s="86" t="s">
        <v>40</v>
      </c>
      <c r="F502" s="94" t="s">
        <v>399</v>
      </c>
      <c r="G502" s="103">
        <v>0</v>
      </c>
      <c r="H502" s="103">
        <v>0</v>
      </c>
      <c r="I502" s="103">
        <v>0</v>
      </c>
      <c r="J502" s="89">
        <f>SUBTOTAL(9,G502:I502)</f>
        <v>0</v>
      </c>
      <c r="K502" s="170">
        <f>IFERROR(J502/$J$19*100,"0.00")</f>
        <v>0</v>
      </c>
    </row>
    <row r="503" spans="1:11" x14ac:dyDescent="0.3">
      <c r="A503" s="167">
        <v>2</v>
      </c>
      <c r="B503" s="72">
        <v>7</v>
      </c>
      <c r="C503" s="72">
        <v>2</v>
      </c>
      <c r="D503" s="72">
        <v>3</v>
      </c>
      <c r="E503" s="72"/>
      <c r="F503" s="71" t="s">
        <v>400</v>
      </c>
      <c r="G503" s="108">
        <f>+G504</f>
        <v>0</v>
      </c>
      <c r="H503" s="108">
        <f>+H504</f>
        <v>0</v>
      </c>
      <c r="I503" s="108">
        <f>+I504</f>
        <v>0</v>
      </c>
      <c r="J503" s="108">
        <f>+J504</f>
        <v>0</v>
      </c>
      <c r="K503" s="179">
        <f>+K504</f>
        <v>0</v>
      </c>
    </row>
    <row r="504" spans="1:11" x14ac:dyDescent="0.3">
      <c r="A504" s="173">
        <v>2</v>
      </c>
      <c r="B504" s="86">
        <v>7</v>
      </c>
      <c r="C504" s="86">
        <v>2</v>
      </c>
      <c r="D504" s="86">
        <v>3</v>
      </c>
      <c r="E504" s="86" t="s">
        <v>40</v>
      </c>
      <c r="F504" s="94" t="s">
        <v>400</v>
      </c>
      <c r="G504" s="103">
        <v>0</v>
      </c>
      <c r="H504" s="103">
        <v>0</v>
      </c>
      <c r="I504" s="103">
        <v>0</v>
      </c>
      <c r="J504" s="89">
        <f>SUBTOTAL(9,G504:I504)</f>
        <v>0</v>
      </c>
      <c r="K504" s="170">
        <f>IFERROR(J504/$J$19*100,"0.00")</f>
        <v>0</v>
      </c>
    </row>
    <row r="505" spans="1:11" x14ac:dyDescent="0.3">
      <c r="A505" s="167">
        <v>2</v>
      </c>
      <c r="B505" s="72">
        <v>7</v>
      </c>
      <c r="C505" s="72">
        <v>2</v>
      </c>
      <c r="D505" s="72">
        <v>4</v>
      </c>
      <c r="E505" s="72"/>
      <c r="F505" s="71" t="s">
        <v>401</v>
      </c>
      <c r="G505" s="108">
        <f>+G506</f>
        <v>0</v>
      </c>
      <c r="H505" s="108">
        <f>+H506</f>
        <v>0</v>
      </c>
      <c r="I505" s="108">
        <f>+I506</f>
        <v>0</v>
      </c>
      <c r="J505" s="108">
        <f>+J506</f>
        <v>0</v>
      </c>
      <c r="K505" s="179">
        <f>+K506</f>
        <v>0</v>
      </c>
    </row>
    <row r="506" spans="1:11" x14ac:dyDescent="0.3">
      <c r="A506" s="173">
        <v>2</v>
      </c>
      <c r="B506" s="86">
        <v>7</v>
      </c>
      <c r="C506" s="86">
        <v>2</v>
      </c>
      <c r="D506" s="86">
        <v>4</v>
      </c>
      <c r="E506" s="86" t="s">
        <v>40</v>
      </c>
      <c r="F506" s="94" t="s">
        <v>401</v>
      </c>
      <c r="G506" s="103">
        <v>0</v>
      </c>
      <c r="H506" s="103">
        <v>0</v>
      </c>
      <c r="I506" s="103">
        <v>0</v>
      </c>
      <c r="J506" s="89">
        <f>SUBTOTAL(9,G506:I506)</f>
        <v>0</v>
      </c>
      <c r="K506" s="170">
        <f>IFERROR(J506/$J$19*100,"0.00")</f>
        <v>0</v>
      </c>
    </row>
    <row r="507" spans="1:11" x14ac:dyDescent="0.3">
      <c r="A507" s="167">
        <v>2</v>
      </c>
      <c r="B507" s="72">
        <v>7</v>
      </c>
      <c r="C507" s="72">
        <v>2</v>
      </c>
      <c r="D507" s="72">
        <v>7</v>
      </c>
      <c r="E507" s="72"/>
      <c r="F507" s="71" t="s">
        <v>402</v>
      </c>
      <c r="G507" s="108">
        <f>+G508</f>
        <v>0</v>
      </c>
      <c r="H507" s="108">
        <f>+H508</f>
        <v>0</v>
      </c>
      <c r="I507" s="108">
        <f>+I508</f>
        <v>0</v>
      </c>
      <c r="J507" s="108">
        <f>+J508</f>
        <v>0</v>
      </c>
      <c r="K507" s="179">
        <f>+K508</f>
        <v>0</v>
      </c>
    </row>
    <row r="508" spans="1:11" x14ac:dyDescent="0.3">
      <c r="A508" s="173">
        <v>2</v>
      </c>
      <c r="B508" s="86">
        <v>7</v>
      </c>
      <c r="C508" s="86">
        <v>2</v>
      </c>
      <c r="D508" s="86">
        <v>7</v>
      </c>
      <c r="E508" s="86" t="s">
        <v>40</v>
      </c>
      <c r="F508" s="94" t="s">
        <v>402</v>
      </c>
      <c r="G508" s="103">
        <v>0</v>
      </c>
      <c r="H508" s="103">
        <v>0</v>
      </c>
      <c r="I508" s="103">
        <v>0</v>
      </c>
      <c r="J508" s="89">
        <f>SUBTOTAL(9,G508:I508)</f>
        <v>0</v>
      </c>
      <c r="K508" s="170">
        <f>IFERROR(J508/$J$19*100,"0.00")</f>
        <v>0</v>
      </c>
    </row>
    <row r="509" spans="1:11" x14ac:dyDescent="0.3">
      <c r="A509" s="167">
        <v>2</v>
      </c>
      <c r="B509" s="72">
        <v>7</v>
      </c>
      <c r="C509" s="72">
        <v>2</v>
      </c>
      <c r="D509" s="72">
        <v>8</v>
      </c>
      <c r="E509" s="72"/>
      <c r="F509" s="71" t="s">
        <v>403</v>
      </c>
      <c r="G509" s="108">
        <f>+G510</f>
        <v>0</v>
      </c>
      <c r="H509" s="108">
        <f>+H510</f>
        <v>0</v>
      </c>
      <c r="I509" s="108">
        <f>+I510</f>
        <v>0</v>
      </c>
      <c r="J509" s="108">
        <f>+J510</f>
        <v>0</v>
      </c>
      <c r="K509" s="179">
        <f>+K510</f>
        <v>0</v>
      </c>
    </row>
    <row r="510" spans="1:11" x14ac:dyDescent="0.3">
      <c r="A510" s="173">
        <v>2</v>
      </c>
      <c r="B510" s="86">
        <v>7</v>
      </c>
      <c r="C510" s="86">
        <v>2</v>
      </c>
      <c r="D510" s="86">
        <v>8</v>
      </c>
      <c r="E510" s="86" t="s">
        <v>40</v>
      </c>
      <c r="F510" s="94" t="s">
        <v>403</v>
      </c>
      <c r="G510" s="103">
        <v>0</v>
      </c>
      <c r="H510" s="103">
        <v>0</v>
      </c>
      <c r="I510" s="103">
        <v>0</v>
      </c>
      <c r="J510" s="89">
        <f>SUBTOTAL(9,G510:I510)</f>
        <v>0</v>
      </c>
      <c r="K510" s="170">
        <f>IFERROR(J510/$J$19*100,"0.00")</f>
        <v>0</v>
      </c>
    </row>
    <row r="511" spans="1:11" x14ac:dyDescent="0.3">
      <c r="A511" s="165">
        <v>2</v>
      </c>
      <c r="B511" s="67">
        <v>7</v>
      </c>
      <c r="C511" s="67">
        <v>3</v>
      </c>
      <c r="D511" s="67"/>
      <c r="E511" s="67"/>
      <c r="F511" s="68" t="s">
        <v>404</v>
      </c>
      <c r="G511" s="69">
        <f>+G512+G514</f>
        <v>0</v>
      </c>
      <c r="H511" s="69">
        <f>+H512+H514</f>
        <v>0</v>
      </c>
      <c r="I511" s="69">
        <f>+I512+I514</f>
        <v>0</v>
      </c>
      <c r="J511" s="69">
        <f>+J512+J514</f>
        <v>0</v>
      </c>
      <c r="K511" s="166">
        <f>+K512+K514</f>
        <v>0</v>
      </c>
    </row>
    <row r="512" spans="1:11" x14ac:dyDescent="0.3">
      <c r="A512" s="167">
        <v>2</v>
      </c>
      <c r="B512" s="72">
        <v>7</v>
      </c>
      <c r="C512" s="72">
        <v>3</v>
      </c>
      <c r="D512" s="72">
        <v>1</v>
      </c>
      <c r="E512" s="72"/>
      <c r="F512" s="71" t="s">
        <v>405</v>
      </c>
      <c r="G512" s="108">
        <f>+G513</f>
        <v>0</v>
      </c>
      <c r="H512" s="108">
        <f>+H513</f>
        <v>0</v>
      </c>
      <c r="I512" s="108">
        <f>+I513</f>
        <v>0</v>
      </c>
      <c r="J512" s="108">
        <f>+J513</f>
        <v>0</v>
      </c>
      <c r="K512" s="179">
        <f>+K513</f>
        <v>0</v>
      </c>
    </row>
    <row r="513" spans="1:11" x14ac:dyDescent="0.3">
      <c r="A513" s="173">
        <v>2</v>
      </c>
      <c r="B513" s="86">
        <v>7</v>
      </c>
      <c r="C513" s="86">
        <v>3</v>
      </c>
      <c r="D513" s="86">
        <v>1</v>
      </c>
      <c r="E513" s="86" t="s">
        <v>40</v>
      </c>
      <c r="F513" s="94" t="s">
        <v>405</v>
      </c>
      <c r="G513" s="103">
        <v>0</v>
      </c>
      <c r="H513" s="103">
        <v>0</v>
      </c>
      <c r="I513" s="103">
        <v>0</v>
      </c>
      <c r="J513" s="89">
        <f>SUBTOTAL(9,G513:I513)</f>
        <v>0</v>
      </c>
      <c r="K513" s="170">
        <f>IFERROR(J513/$J$19*100,"0.00")</f>
        <v>0</v>
      </c>
    </row>
    <row r="514" spans="1:11" x14ac:dyDescent="0.3">
      <c r="A514" s="167">
        <v>2</v>
      </c>
      <c r="B514" s="72">
        <v>7</v>
      </c>
      <c r="C514" s="72">
        <v>3</v>
      </c>
      <c r="D514" s="72">
        <v>2</v>
      </c>
      <c r="E514" s="72"/>
      <c r="F514" s="71" t="s">
        <v>406</v>
      </c>
      <c r="G514" s="108">
        <f>+G515</f>
        <v>0</v>
      </c>
      <c r="H514" s="108">
        <f>+H515</f>
        <v>0</v>
      </c>
      <c r="I514" s="108">
        <f>+I515</f>
        <v>0</v>
      </c>
      <c r="J514" s="108">
        <f>+J515</f>
        <v>0</v>
      </c>
      <c r="K514" s="179">
        <f>+K515</f>
        <v>0</v>
      </c>
    </row>
    <row r="515" spans="1:11" x14ac:dyDescent="0.3">
      <c r="A515" s="183">
        <v>2</v>
      </c>
      <c r="B515" s="98">
        <v>7</v>
      </c>
      <c r="C515" s="98">
        <v>3</v>
      </c>
      <c r="D515" s="98">
        <v>2</v>
      </c>
      <c r="E515" s="98" t="s">
        <v>40</v>
      </c>
      <c r="F515" s="132" t="s">
        <v>406</v>
      </c>
      <c r="G515" s="133">
        <v>0</v>
      </c>
      <c r="H515" s="133">
        <v>0</v>
      </c>
      <c r="I515" s="133">
        <v>0</v>
      </c>
      <c r="J515" s="100">
        <f>SUBTOTAL(9,G515:I515)</f>
        <v>0</v>
      </c>
      <c r="K515" s="185">
        <f>IFERROR(J515/$J$19*100,"0.00")</f>
        <v>0</v>
      </c>
    </row>
    <row r="516" spans="1:11" x14ac:dyDescent="0.3">
      <c r="G516" s="206"/>
    </row>
  </sheetData>
  <mergeCells count="12">
    <mergeCell ref="J17:J18"/>
    <mergeCell ref="K17:K18"/>
    <mergeCell ref="J1:K1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</mergeCells>
  <pageMargins left="0.25" right="0.25" top="0.75" bottom="0.75" header="0.3" footer="0.3"/>
  <pageSetup paperSize="258" scale="65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PPNE6</vt:lpstr>
      <vt:lpstr>PPNE7</vt:lpstr>
      <vt:lpstr>PPNE6!Área_de_impresión</vt:lpstr>
      <vt:lpstr>PPNE6!Títulos_a_imprimir</vt:lpstr>
      <vt:lpstr>PPNE7!Títulos_a_imprimir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ibolwine</dc:creator>
  <cp:lastModifiedBy>Nivia Del Orbe</cp:lastModifiedBy>
  <dcterms:created xsi:type="dcterms:W3CDTF">2017-06-05T14:34:48Z</dcterms:created>
  <dcterms:modified xsi:type="dcterms:W3CDTF">2017-06-05T15:09:06Z</dcterms:modified>
</cp:coreProperties>
</file>